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50" activeTab="1"/>
  </bookViews>
  <sheets>
    <sheet name="Tong hop So lieu CNTT" sheetId="4" r:id="rId1"/>
    <sheet name="Phieu thu thap so lieu" sheetId="1" r:id="rId2"/>
    <sheet name="Sheet3" sheetId="3" r:id="rId3"/>
  </sheets>
  <definedNames>
    <definedName name="_ftn1" localSheetId="1">'Phieu thu thap so lieu'!$A$67</definedName>
    <definedName name="_ftnref1" localSheetId="1">'Phieu thu thap so lieu'!$B$24</definedName>
    <definedName name="_Hlk525201497" localSheetId="0">'Tong hop So lieu CNTT'!#REF!</definedName>
    <definedName name="_Hlk525285623" localSheetId="0">'Tong hop So lieu CNTT'!#REF!</definedName>
    <definedName name="OLE_LINK23" localSheetId="0">'Tong hop So lieu CNTT'!#REF!</definedName>
    <definedName name="OLE_LINK43" localSheetId="0">'Tong hop So lieu CNTT'!#REF!</definedName>
  </definedNames>
  <calcPr calcId="162913"/>
</workbook>
</file>

<file path=xl/calcChain.xml><?xml version="1.0" encoding="utf-8"?>
<calcChain xmlns="http://schemas.openxmlformats.org/spreadsheetml/2006/main">
  <c r="P25" i="4" l="1"/>
  <c r="O25" i="4"/>
  <c r="N25" i="4"/>
  <c r="M25" i="4"/>
  <c r="L25" i="4"/>
  <c r="K25" i="4"/>
  <c r="J25" i="4"/>
  <c r="I25" i="4"/>
  <c r="H25" i="4"/>
  <c r="G25" i="4"/>
  <c r="F25" i="4"/>
  <c r="E25" i="4"/>
  <c r="D25" i="4"/>
  <c r="C25" i="4"/>
  <c r="P11" i="4"/>
  <c r="O11" i="4"/>
  <c r="N11" i="4"/>
  <c r="M11" i="4"/>
  <c r="L11" i="4"/>
  <c r="K11" i="4"/>
  <c r="J11" i="4"/>
  <c r="I11" i="4"/>
  <c r="H11" i="4"/>
  <c r="G11" i="4"/>
  <c r="F11" i="4"/>
  <c r="E11" i="4"/>
  <c r="D11" i="4"/>
  <c r="C11" i="4"/>
  <c r="P33" i="4" l="1"/>
  <c r="O33" i="4"/>
  <c r="N33" i="4"/>
  <c r="M33" i="4"/>
  <c r="L33" i="4"/>
  <c r="K33" i="4"/>
  <c r="J33" i="4"/>
  <c r="I33" i="4"/>
  <c r="H33" i="4"/>
  <c r="G33" i="4"/>
  <c r="F33" i="4"/>
  <c r="E33" i="4"/>
  <c r="D33" i="4"/>
  <c r="C33" i="4"/>
  <c r="R54" i="4"/>
  <c r="Q54" i="4"/>
  <c r="P54" i="4"/>
  <c r="O54" i="4"/>
  <c r="N54" i="4"/>
  <c r="M54" i="4"/>
  <c r="L54" i="4"/>
  <c r="K54" i="4"/>
  <c r="J54" i="4"/>
  <c r="I54" i="4"/>
  <c r="H54" i="4"/>
  <c r="G54" i="4"/>
  <c r="F54" i="4"/>
  <c r="E54" i="4"/>
  <c r="D54" i="4"/>
  <c r="C54" i="4"/>
  <c r="E105" i="1" l="1"/>
  <c r="E104" i="1"/>
  <c r="E216" i="1" l="1"/>
  <c r="E218" i="1"/>
  <c r="E205" i="1" l="1"/>
  <c r="E206" i="1"/>
  <c r="E211" i="1"/>
  <c r="E221" i="1"/>
  <c r="E215" i="1"/>
  <c r="E223" i="1"/>
  <c r="E222" i="1"/>
  <c r="E220" i="1"/>
  <c r="E219" i="1"/>
  <c r="E212" i="1"/>
  <c r="E214" i="1"/>
  <c r="E213" i="1"/>
  <c r="E210" i="1"/>
  <c r="E209" i="1"/>
  <c r="E208" i="1"/>
  <c r="E203" i="1"/>
  <c r="E202" i="1"/>
  <c r="E201" i="1"/>
  <c r="E199" i="1"/>
  <c r="E198" i="1"/>
  <c r="E197" i="1"/>
  <c r="E196" i="1"/>
  <c r="E195" i="1"/>
  <c r="E194" i="1"/>
  <c r="E184" i="1"/>
  <c r="E183" i="1"/>
  <c r="E187" i="1"/>
  <c r="E186" i="1"/>
  <c r="E185" i="1"/>
  <c r="E181" i="1"/>
  <c r="E180" i="1"/>
  <c r="E179" i="1"/>
  <c r="E178" i="1"/>
  <c r="E177" i="1"/>
  <c r="E176" i="1"/>
  <c r="E175" i="1"/>
  <c r="E174" i="1"/>
  <c r="E173" i="1"/>
  <c r="E172" i="1"/>
  <c r="E171" i="1"/>
  <c r="E170" i="1"/>
  <c r="E169" i="1"/>
  <c r="E168" i="1"/>
  <c r="E167" i="1"/>
  <c r="E166" i="1"/>
  <c r="E165" i="1"/>
  <c r="E164" i="1"/>
  <c r="E163" i="1"/>
  <c r="E162" i="1"/>
  <c r="E148" i="1"/>
  <c r="E147" i="1"/>
  <c r="E146" i="1"/>
  <c r="E145" i="1"/>
  <c r="E144" i="1"/>
  <c r="E143" i="1"/>
  <c r="E140" i="1"/>
  <c r="E139" i="1"/>
  <c r="E138" i="1"/>
  <c r="E137" i="1"/>
  <c r="E135" i="1"/>
  <c r="E134" i="1"/>
  <c r="E133" i="1"/>
  <c r="E132" i="1"/>
  <c r="E131" i="1"/>
  <c r="E130" i="1"/>
  <c r="E128" i="1"/>
  <c r="E127" i="1"/>
  <c r="E126" i="1"/>
  <c r="E125" i="1"/>
  <c r="E124" i="1"/>
  <c r="E123" i="1"/>
  <c r="E122" i="1"/>
  <c r="E119" i="1"/>
  <c r="E118" i="1"/>
  <c r="E117" i="1"/>
  <c r="E116" i="1"/>
  <c r="E86" i="1"/>
  <c r="E111" i="1"/>
  <c r="E109" i="1"/>
  <c r="E107" i="1"/>
  <c r="E100" i="1"/>
  <c r="E88" i="1"/>
  <c r="E87" i="1"/>
  <c r="E85" i="1"/>
  <c r="E84" i="1"/>
  <c r="E83" i="1"/>
  <c r="E82" i="1"/>
  <c r="E81" i="1"/>
  <c r="E80" i="1"/>
  <c r="E77" i="1"/>
  <c r="E76" i="1"/>
  <c r="E204" i="1" l="1"/>
  <c r="E217" i="1"/>
  <c r="E207" i="1"/>
  <c r="E200" i="1"/>
  <c r="E193" i="1"/>
  <c r="E161" i="1"/>
  <c r="E182" i="1"/>
  <c r="E98" i="1"/>
  <c r="E97" i="1"/>
  <c r="E224" i="1" l="1"/>
  <c r="E94" i="1"/>
  <c r="E149" i="1"/>
  <c r="E95" i="1"/>
  <c r="E78" i="1"/>
  <c r="E74" i="1"/>
  <c r="E73" i="1"/>
  <c r="E72" i="1"/>
  <c r="E71" i="1"/>
  <c r="E63" i="1"/>
  <c r="E48" i="1"/>
  <c r="E46" i="1"/>
  <c r="E23" i="1"/>
  <c r="E160" i="1"/>
  <c r="E159" i="1"/>
  <c r="E158" i="1"/>
  <c r="E157" i="1"/>
  <c r="E156" i="1"/>
  <c r="E155" i="1"/>
  <c r="E154" i="1"/>
  <c r="E153" i="1"/>
  <c r="E152" i="1"/>
  <c r="E151" i="1"/>
  <c r="E142" i="1"/>
  <c r="E114" i="1"/>
  <c r="E113" i="1"/>
  <c r="E112" i="1"/>
  <c r="E110" i="1"/>
  <c r="E108" i="1"/>
  <c r="E102" i="1"/>
  <c r="E101" i="1"/>
  <c r="E92" i="1"/>
  <c r="E91" i="1"/>
  <c r="E90" i="1"/>
  <c r="E62" i="1"/>
  <c r="E61" i="1"/>
  <c r="E60" i="1"/>
  <c r="E59" i="1"/>
  <c r="E58" i="1"/>
  <c r="E57" i="1"/>
  <c r="E56" i="1"/>
  <c r="E22" i="1"/>
  <c r="E21" i="1"/>
  <c r="E20" i="1"/>
  <c r="E19" i="1"/>
  <c r="E18" i="1"/>
  <c r="E17" i="1"/>
  <c r="E16" i="1"/>
  <c r="E15" i="1"/>
  <c r="E14" i="1"/>
  <c r="E13" i="1"/>
  <c r="E54" i="1"/>
  <c r="E53" i="1"/>
  <c r="E52" i="1"/>
  <c r="E51" i="1"/>
  <c r="E50" i="1"/>
  <c r="E49" i="1"/>
  <c r="E47" i="1"/>
  <c r="E45" i="1"/>
  <c r="E44" i="1"/>
  <c r="E43" i="1"/>
  <c r="E41" i="1"/>
  <c r="E40" i="1"/>
  <c r="E39" i="1"/>
  <c r="E38" i="1"/>
  <c r="E37" i="1"/>
  <c r="E36" i="1"/>
  <c r="E35" i="1"/>
  <c r="E34" i="1"/>
  <c r="E33" i="1"/>
  <c r="E32" i="1"/>
  <c r="E31" i="1"/>
  <c r="E30" i="1"/>
  <c r="E29" i="1"/>
  <c r="E28" i="1"/>
  <c r="E27" i="1"/>
  <c r="E26" i="1"/>
  <c r="E25" i="1"/>
  <c r="E24" i="1"/>
  <c r="E12" i="1"/>
  <c r="E55" i="1" l="1"/>
  <c r="E42" i="1"/>
  <c r="E11" i="1"/>
  <c r="E69" i="1"/>
  <c r="E120" i="1"/>
  <c r="E64" i="1" l="1"/>
  <c r="E188" i="1"/>
</calcChain>
</file>

<file path=xl/sharedStrings.xml><?xml version="1.0" encoding="utf-8"?>
<sst xmlns="http://schemas.openxmlformats.org/spreadsheetml/2006/main" count="793" uniqueCount="386">
  <si>
    <t>(NĂM 2018)</t>
  </si>
  <si>
    <t>PHIẾU THU THẬP SỐ LIỆU MỨC ĐỘ CHÍNH QUYỀN ĐIỆN TỬ CẤP HUYỆN</t>
  </si>
  <si>
    <t>Tên cơ quan, đơn vị: ………………….</t>
  </si>
  <si>
    <t>STT</t>
  </si>
  <si>
    <t>TIÊU CHÍ</t>
  </si>
  <si>
    <t>Đơn vị tính</t>
  </si>
  <si>
    <t>Số liệu</t>
  </si>
  <si>
    <t>Điểm</t>
  </si>
  <si>
    <t>Ghi chú</t>
  </si>
  <si>
    <t>Yêu cầu tài liệu kiểm chứng</t>
  </si>
  <si>
    <t>Thang điểm</t>
  </si>
  <si>
    <t>Điểm tối đa</t>
  </si>
  <si>
    <t>I</t>
  </si>
  <si>
    <t>CÁC TIÊU CHÍ VỀ CƠ SỞ HẠ TẦNG THÔNG TIN</t>
  </si>
  <si>
    <t>Tỷ lệ máy tính/ cán bộ công chức cấp huyện</t>
  </si>
  <si>
    <t>Điểm = Tỷ lệ% x Điểm tối đa</t>
  </si>
  <si>
    <t>(Tối đa &lt;= 1 điểm)</t>
  </si>
  <si>
    <t>Tỷ lệ% x 1</t>
  </si>
  <si>
    <t>UBND cấp huyện có kết nối mạng truyền số liệu chuyên dùng</t>
  </si>
  <si>
    <t>Có</t>
  </si>
  <si>
    <t>Không</t>
  </si>
  <si>
    <t>Bộ phận tiếp nhận và trả kết quả hiện đại (Theo Quyết định số 09/2015/QĐ-TTg) hoặc Trung tâm hành chính công</t>
  </si>
  <si>
    <t>Màn hình cỡ lớn hoặc bảng LED điện tử hiển thị công khai lịch công tác hàng ngày, tuần của Lãnh đạo cấp huyện</t>
  </si>
  <si>
    <t>Hệ thống Camera giám sát an ninh (cả một cửa/ trung tâm HCC và các vị trí xung yếu thuộc trụ sở)</t>
  </si>
  <si>
    <t>Hệ thống chống sét lan truyền bảo vệ mạng LAN</t>
  </si>
  <si>
    <t>Hệ thống tường lửa/ giám sát truy nhập truy cập trái phép bảo vệ an toàn mạng LAN</t>
  </si>
  <si>
    <t>Phòng họp trực tuyến</t>
  </si>
  <si>
    <t>Màn hình tra cứu TTHC phục vụ người dân tại Bộ phận tiếp nhận và trả kết quả hoặc Trung tâm HCC</t>
  </si>
  <si>
    <t>Đầu đọc mã vạch tra cứu hồ sơ TTHC tại Bộ phận tiếp nhận và trả kết quả hoặc Trung tâm HCC</t>
  </si>
  <si>
    <t>Kiosk cấp số thứ tự tại Bộ phận tiếp nhận và trả kết quả hoặc Trung tâm HCC</t>
  </si>
  <si>
    <t>Số máy Scan đang sử dụng tại UBND cấp huyện</t>
  </si>
  <si>
    <t>Tỷ lệ máy tính/ viên chức cấp huyện</t>
  </si>
  <si>
    <t>Tỷ lệ máy tính/ cán bộ công chức cấp xã</t>
  </si>
  <si>
    <t>Tỷ lệ UBND cấp xã kết nối mạng LAN</t>
  </si>
  <si>
    <t>Tỷ lệ UBND cấp xã kết nối mạng Internet băng rộng xDSL/FTTH hoặc mạng truyền số liệu chuyên dùng</t>
  </si>
  <si>
    <t>Tỷ lệ UBND cấp xã có Bộ phận tiếp nhận và trả kết quả hiện đại (Theo Quyết định số 09/2015/QĐ-TTg) hoặc Trung tâm hành chính công</t>
  </si>
  <si>
    <t>Tỷ lệ UBND cấp xã có màn hình tra cứu TTHC</t>
  </si>
  <si>
    <t>Tỷ lệ UBND cấp xã có đầu đọc mã vạch tra cứu hồ sơ TTHC</t>
  </si>
  <si>
    <t>Tỷ lệ UBND cấp xã có máy Scan</t>
  </si>
  <si>
    <t>Tỷ lệ UBND cấp xã có phòng họp trực tuyến</t>
  </si>
  <si>
    <t>Tỷ lệ UBND cấp xã có thiết bị tường lửa bảo vệ mạng LAN</t>
  </si>
  <si>
    <t>Tỷ lệ điểm BĐVH xã có kết nối Internet</t>
  </si>
  <si>
    <t>Tỷ lệ điểm BĐVH xã có đại lý Internet</t>
  </si>
  <si>
    <t>Tỷ lệ hộ gia đình có máy tính</t>
  </si>
  <si>
    <t>Tỷ lệ hộ gia đình có kết nối internet băng rộng</t>
  </si>
  <si>
    <t>Tỷ lệ doanh nghiệp có kết nối internet băng rộng</t>
  </si>
  <si>
    <t>Tỷ lệ dân số có thuê bao di động</t>
  </si>
  <si>
    <t>Tỷ lệ dân số có thuê bao di động băng rộng</t>
  </si>
  <si>
    <t>II</t>
  </si>
  <si>
    <t>CÁC TIÊU CHÍ VỀ NHÂN LỰC CNTT</t>
  </si>
  <si>
    <t>1 </t>
  </si>
  <si>
    <t>Tỷ lệ trường tiểu học có giảng dạy môn tin học</t>
  </si>
  <si>
    <t>2 </t>
  </si>
  <si>
    <t>Tỷ lệ trường THCS có giảng dạy môn tin học</t>
  </si>
  <si>
    <t>3 </t>
  </si>
  <si>
    <t>Tỷ lệ trường THPT có giảng dạy môn tin học</t>
  </si>
  <si>
    <t>4 </t>
  </si>
  <si>
    <t>Số cán bộ chuyên trách CNTT cấp huyện</t>
  </si>
  <si>
    <t>5 </t>
  </si>
  <si>
    <t>Tỷ lệ cán bộ chuyên trách CNTT cấp huyện có trình độ ĐH chuyên ngành CNTT trở lên</t>
  </si>
  <si>
    <t>6 </t>
  </si>
  <si>
    <t>Số lượt cán bộ chuyên trách CNTT cấp huyện được tập huấn chuyên sâu về CNTT trong năm</t>
  </si>
  <si>
    <t>7 </t>
  </si>
  <si>
    <t>Tỷ lệ cán bộ chuyên trách CNTT cấp huyện được đào tạo một trong số các chứng chỉ nghiệp vụ lập, quản lý, giám sát dự án đầu tư CNTT theo Nghị định số 102/2009/NĐ-CP</t>
  </si>
  <si>
    <t>8 </t>
  </si>
  <si>
    <t>Tỷ lệ CBCC cấp huyện đã qua đào tạo và sử dụng thành thạo máy tính, các phần mềm phục vụ công việc</t>
  </si>
  <si>
    <t>9 </t>
  </si>
  <si>
    <t>Tỷ lệ CBCC cấp xã đã qua đào tạo và sử dụng thành thạo máy tính, các phần mềm phục vụ công việc</t>
  </si>
  <si>
    <t>10 </t>
  </si>
  <si>
    <t>Tỷ lệ UBND cấp xã có cán bộ thực hiện nhiệm vụ chuyên trách CNTT</t>
  </si>
  <si>
    <t>11 </t>
  </si>
  <si>
    <t>Tỷ lệ cán bộ làm nhiệm vụ chuyên trách CNTT cấp xã đạt chuẩn kỹ năng ứng dụng CNTT cơ bản theo Thông tư số 03/2014/TT-BTTTT ngày 11/3/2014 của Bộ TTTT</t>
  </si>
  <si>
    <t>12 </t>
  </si>
  <si>
    <t>Tỷ lệ số lượt cán bộ thực hiện nhiệm vụ chuyên trách CNTT cấp xã được tập huấn chuyên sâu về CNTT trong năm/ Tổng số cán bộ làm nhiệm vụ chuyên trách CNTT cấp xã</t>
  </si>
  <si>
    <t>III</t>
  </si>
  <si>
    <t>CÁC TIÊU CHÍ VỀ MÔI TRƯỜNG CHÍNH SÁCH</t>
  </si>
  <si>
    <t>Thành lập Ban chỉ đạo CNTT cấp huyện</t>
  </si>
  <si>
    <t>Ban hành Quy hoạch/ Đề án/ Kế hoạch/ Nghị quyết có nội hàm bao quát tổng thể về CNTT trong giai đoạn 5 năm</t>
  </si>
  <si>
    <t>Ban hành kế hoạch CNTT năm</t>
  </si>
  <si>
    <t>Ban hành kế hoạch/ văn bản chỉ đạo tuyên truyền, phổ biến, quán triệt văn bản Trung ương và của tỉnh về chính sách và thành quả ứng dụng, phát triển CNTT</t>
  </si>
  <si>
    <t>Ban hành văn bản quy định về tổ chức ứng dụng các hệ thống thông tin và bảo đảm an toàn an ninh thông tin nội bộ; quy định về gửi nhận văn bản điện tử, ứng dụng chữ ký số,...trong nội bộ cấp huyện.</t>
  </si>
  <si>
    <t>Ban hành Quy chế hoạt động của Ban Biên tập Cổng/Trang TTĐT, quy định về quản lý, vận hành và cung cấp thông tin trên Cổng/ trang TTĐT</t>
  </si>
  <si>
    <t>Ban hành văn bản quy định (hoặc áp dụng) chính sách đặc thù cho cán bộ chuyên trách CNTT</t>
  </si>
  <si>
    <t>Ngân sách chi CNTT trong năm tại UBND cấp huyện</t>
  </si>
  <si>
    <t>Tổng điểm</t>
  </si>
  <si>
    <t>%</t>
  </si>
  <si>
    <t>X</t>
  </si>
  <si>
    <t>Chuyên mục Giới thiệu chung</t>
  </si>
  <si>
    <t>Thông tin về lịch sử phát triển, điều kiện tự nhiên, KTXH, truyền thống văn hóa và địa giới hành chính địa phương; bản đồ hành chính cấp huyện</t>
  </si>
  <si>
    <t>Thông tin về cơ cấu tổ chức, chức năng nhiệm vụ và quyền hạn của tổ chức, đơn vị trực thuộc</t>
  </si>
  <si>
    <t>Chuyên mục Chỉ đạo, điều hành</t>
  </si>
  <si>
    <t>Kế hoạch/ lịch công tác hàng tháng</t>
  </si>
  <si>
    <t>Thông tin về khen thưởng, xử phạt đối với các tổ chức, cá nhân và doanh nghiệp trên địa bàn</t>
  </si>
  <si>
    <t>Chuyên mục Thông tin tuyên truyền</t>
  </si>
  <si>
    <t>Tuyên truyền, phổ biến, hướng dẫn việc thực hiện pháp luật nói chung</t>
  </si>
  <si>
    <t>Tuyên truyền về chế độ, chính sách lao động</t>
  </si>
  <si>
    <t>Tuyên truyền về chế độ, chính sách người có công</t>
  </si>
  <si>
    <t>Tuyên truyền về chiến lược, định hướng, quy hoạch, kế hoạch phát triển</t>
  </si>
  <si>
    <t>Tuyên truyền về chính sách, ưu đãi, cơ hội đầu tư</t>
  </si>
  <si>
    <t>Tuyên truyền về hoạt động quản lý, khai thác tài nguyên thiên nhiên</t>
  </si>
  <si>
    <t>Tuyên truyền về vệ sinh môi trường, rác thải</t>
  </si>
  <si>
    <t>Tuyên truyền về an toàn vệ sinh thực phẩm</t>
  </si>
  <si>
    <t>Số bài viết về phát triển sản xuất kinh doanh, mùa vụ,...</t>
  </si>
  <si>
    <t>Chuyên mục Quy hoạch, chiến lược, kế hoạch dài hạn</t>
  </si>
  <si>
    <t>Thông tin Quy hoạch/ chiến lược/ kế hoạch phát triển KTXH dài hạn của địa phương, kế hoạch sử dụng đất</t>
  </si>
  <si>
    <t>Chính sách ưu đãi, mời gọi đầu tư</t>
  </si>
  <si>
    <t>Quy hoạch/ kế hoạch/ chính sách thu gom, tái chế và xử lý chất thải, quản lý và khai thác tài nguyên thiên nhiên</t>
  </si>
  <si>
    <t>Chuyên mục Văn bản QPPL</t>
  </si>
  <si>
    <t>Danh sách VB QPPL do địa phương ban hành (Số ký hiệu, trích yếu, ngày ban hành, cơ quan ban hành, file đính kèm)</t>
  </si>
  <si>
    <t>Liên kết CSDL văn bản QPPL cấp tỉnh và trung ương</t>
  </si>
  <si>
    <t>Chuyên mục dự án, hạng mục đầu tư</t>
  </si>
  <si>
    <t>Danh mục dự án đang đầu tư và đã hoàn thành đưa vào sử dụng trong năm</t>
  </si>
  <si>
    <t>Danh mục dự án chuẩn bị đầu tư, đang mời gọi đầu tư</t>
  </si>
  <si>
    <t>Chuyên mục Dịch vụ công trực tuyến</t>
  </si>
  <si>
    <t>DVC TT mức độ 1 và 2</t>
  </si>
  <si>
    <t>DVC TT mức độ 3</t>
  </si>
  <si>
    <t>DVC TT mức độ 4</t>
  </si>
  <si>
    <t>Chuyên mục Chương trình, đề tài NCKH</t>
  </si>
  <si>
    <t>Thông tin Chương trình, đề tài khoa học hàng năm (mã số, Tên, cấp quản lý, đơn vị chủ trì, thời gian thực hiện,..)</t>
  </si>
  <si>
    <t>Kết quả các chương trình, đề tài sau khi nghiệm thu và đưa vào ứng dụng (báo cáo tổng hợp, kết quả áp dụng)</t>
  </si>
  <si>
    <t>Chuyên mục Thống kê, báo cáo</t>
  </si>
  <si>
    <t>Báo cáo Kinh tế xã hội hàng quý</t>
  </si>
  <si>
    <t>Báo cáo Kinh tế xã hội năm</t>
  </si>
  <si>
    <t>Báo cáo an toàn vệ sinh thực phẩm, môi trường, hàng quý</t>
  </si>
  <si>
    <t>Báo cáo vệ sinh an toàn thực phẩm, môi trường năm</t>
  </si>
  <si>
    <t>Báo cáo về đất đai, dân số, lao động hàng quý</t>
  </si>
  <si>
    <t>Báo cáo về đất đai, dân số, lao động năm</t>
  </si>
  <si>
    <t>Chuyên mục Ý kiến góp ý/ Hỏi đáp</t>
  </si>
  <si>
    <t>Chức năng hỗ trợ người khuyết tật tiếp cận thông tin</t>
  </si>
  <si>
    <t>Cấp xã</t>
  </si>
  <si>
    <t>Tỷ lệ UBND cấp xã có Cổng/ trang TTĐT hoặc có chuyên trang riêng của xã trên Cổng TTĐT cấp huyện</t>
  </si>
  <si>
    <t>Tỷ lệ UBND cấp xã cung cấp đủ 100% DVC TT mức độ 1 và 2</t>
  </si>
  <si>
    <t>Tỷ lệ UBND cấp xã cung cấp DVC TT mức độ 3</t>
  </si>
  <si>
    <t>Tỷ lệ UBND cấp xã cung cấp DVC TT mức độ 4</t>
  </si>
  <si>
    <t>ĐÁNH GIÁ MỨC ĐỘ TƯƠNG TÁC</t>
  </si>
  <si>
    <t>Ứng dụng phần mềm nội bộ phục vụ quản lý hồ sơ công việc và điều hành tác nghiệp (Hệ thống quản lý văn bản và điều hành - QLVB&amp;ĐH)</t>
  </si>
  <si>
    <t>Tỷ lệ cán bộ công chức cấp huyện được cấp phát tài khoản và sử dụng thường xuyên Hệ thống QLVB&amp;ĐH</t>
  </si>
  <si>
    <t>Điểm = Tỷ lệ% x điểm tối đa</t>
  </si>
  <si>
    <t>Tỷ lệ văn bản đến được số hóa và quản lý trong Hệ thống QLVB&amp;ĐH/ Tổng số bản văn bản đến UBND huyện</t>
  </si>
  <si>
    <t>Tỷ lệ văn bản đi được số hóa và quản lý trong Hệ thống QLVB&amp;ĐH/ Tổng số bản văn bản đi của UBND huyện</t>
  </si>
  <si>
    <t>Tỷ lệ văn bản đến được Lãnh đạo xét duyệt và chỉ đạo trong Hệ thống QLVB&amp;ĐH/ Tổng số văn bản đến của đơn vị</t>
  </si>
  <si>
    <t>Tỷ lệ văn bản đi được Lãnh đạo xét duyệt trong Hệ thống QLVB&amp;ĐH/ Tổng số văn bản đi của đơn vị</t>
  </si>
  <si>
    <t>Tỷ lệ đơn vị sự nghiệp trực thuộc UBND cấp huyện sử dụng Hệ thống QLVB&amp;ĐH</t>
  </si>
  <si>
    <t xml:space="preserve">Tỷ lệ viên chức cấp huyện được cấp phát tài khoản sử dụng Hệ thống QLVB&amp;ĐH </t>
  </si>
  <si>
    <t>Ứng dụng chữ ký số</t>
  </si>
  <si>
    <t>Tỷ lệ văn bản đi được ký số bằng chữ ký số cơ quan và gửi đi trên môi trường mạng/ Tổng số bản văn bản đi của UBND huyện</t>
  </si>
  <si>
    <t>Tỷ lệ văn bản đi được ký số bằng chữ ký số của Lãnh đạo cơ quan và gửi đi trên môi trường mạng/Tổng số bản văn bản đi của UBND huyện</t>
  </si>
  <si>
    <t>Tỷ lệ văn bản đi được ký số bằng chữ ký số của Lãnh đạo phòng, ban và gửi đi trên môi trường mạng/Tổng số bản văn bản đi của phòng, ban</t>
  </si>
  <si>
    <t>Tỷ lệ UBND cấp xã sử dụng chữ ký số</t>
  </si>
  <si>
    <t>Tỷ lệ Lãnh đạo cấp xã sử dụng chữ ký số</t>
  </si>
  <si>
    <t xml:space="preserve">Tỷ lệ văn bản UBND cấp xã ký số/tổng số văn bản UBND cấp xã gửi đến UBND cấp huyện </t>
  </si>
  <si>
    <t>Ứng dụng thư điện tử</t>
  </si>
  <si>
    <t>Tỷ lệ cán bộ công chức cấp huyện được cấp hộp thư điện tử chuyên dùng của cơ quan nhà nước</t>
  </si>
  <si>
    <t>Tỷ lệ cán bộ công chức cấp huyện thường xuyên sử dụng thư điện tử chuyên dùng để gửi/nhận văn bản phục vụ công vụ</t>
  </si>
  <si>
    <t>Tỷ lệ cán bộ công chức cấp xã được cấp hộp thư điện tử chuyên dùng của cơ quan nhà nước</t>
  </si>
  <si>
    <t>Tỷ lệ cán bộ công chức cấp xã thường xuyên sử dụng thư điện tử chuyên dùng để gửi/nhận văn bản phục vụ công vụ</t>
  </si>
  <si>
    <t>Ứng dụng phần mềm một cửa hoặc phần mềm quản lý, vận hành Trung tâm HCC tại UBND cấp huyện</t>
  </si>
  <si>
    <t>Tỷ lệ TTHC được đưa vào áp dụng trong phần mềm tại UBND cấp huyện / Tổng số TTHC cấp huyện</t>
  </si>
  <si>
    <t>Tỷ lệ hồ sơ được tiếp nhận, thụ lý và quản lý trong phần mềm một cửa/ Tổng số hồ sơ tiếp nhận, thụ lý và có hạn thụ lý trong năm</t>
  </si>
  <si>
    <t>Tỷ lệ UBND cấp xã ứng dụng phần mềm một cửa</t>
  </si>
  <si>
    <t>Tỷ lệ bình quân số TTHC được đưa vào áp dụng trong phần mềm đối với UBND cấp xã / Tổng số TTHC cấp xã</t>
  </si>
  <si>
    <t>Tỷ lệ hồ sơ tiếp nhận và thụ lý được công khai tình trạng giải quyết trên mạng Internet / Tổng số hồ sơ tiếp nhận và thụ lý trong năm tại UBND cấp huyện</t>
  </si>
  <si>
    <t>Tỷ lệ hồ sơ tiếp nhận và thụ lý tại UBND cấp xã được công khai tình trạng giải quyết trên mạng Internet/ Tổng số hồ sơ tiếp nhận và thụ lý trong năm của UBND cấp xã</t>
  </si>
  <si>
    <t>Phần mềm đánh giá mức độ hài lòng của người dân, doanh nghiệp đối với cán bộ, công chức thụ lý thủ tục hành chính</t>
  </si>
  <si>
    <t>Ứng dụng các phần mềm nội bộ cơ bản</t>
  </si>
  <si>
    <t>Phần mềm kế toán và quản lý tài sản công</t>
  </si>
  <si>
    <t>Phần mềm quản lý cán bộ công chức</t>
  </si>
  <si>
    <t>Phần mềm quản lý hộ tịch, dân cư</t>
  </si>
  <si>
    <t>Phần mềm quản lý về thông tin kinh tế xã hội</t>
  </si>
  <si>
    <t>Phần mềm quản lý đối tượng chính sách, người có công</t>
  </si>
  <si>
    <t>Phần mềm quản lý đăng ký kinh doanh, quản lý doanh nghiệp và hộ kinh doanh cá thể</t>
  </si>
  <si>
    <t>Phần mềm quản lý vệ sinh an toàn thực phẩm</t>
  </si>
  <si>
    <t>Phần mềm quản lý tài nguyên, môi trường</t>
  </si>
  <si>
    <t>Phần mềm quản lý đơn thư, khiếu nại và tố cáo</t>
  </si>
  <si>
    <t>Phần mềm quản lý xây dựng/ quy hoạch đô thị</t>
  </si>
  <si>
    <t>ĐÁNH GIÁ MỨC ĐỘ GIAO DỊCH</t>
  </si>
  <si>
    <t>Tỷ lệ DVC TT mức độ 3/ Tổng số TTHC cấp huyện</t>
  </si>
  <si>
    <t>Tỷ lệ DVC TT mức độ 4/ Tổng số TTHC cấp huyện</t>
  </si>
  <si>
    <t>Tỷ lệ hồ sơ nộp trực tuyến mức độ 3/ Tổng số hồ sơ UBND cấp huyện tiếp nhận và thụ lý (trong năm)</t>
  </si>
  <si>
    <t>Tỷ lệ hồ sơ nộp trực tuyến mức độ 4/ Tổng số hồ sơ UBND cấp huyện nhận thụ lý (trong năm)</t>
  </si>
  <si>
    <t>Tỷ lệ UBND cấp xã cung cấp DVC TT mức độ 3/ Tổng số UBND cấp xã</t>
  </si>
  <si>
    <t>Tỷ lệ UBND cấp xã cung cấp DVC TT mức độ 4/ Tổng số UBND cấp xã</t>
  </si>
  <si>
    <t>Tỷ lệ tổng số DVC TT mức độ 3 áp dụng tại cấp xã/ (Tổng số TTHC cấp xã x số xã)</t>
  </si>
  <si>
    <t>Tỷ lệ tổng số hồ sơ nộp trực tuyến mức độ 3 và 4 tại cấp xã/ Tổng số hồ sơ tiếp nhận tại UBND cấp xã trong năm</t>
  </si>
  <si>
    <t>Tỷ lệ tổng số DVC TT mức độ 4 áp dụng tại cấp xã/ (Tổng số TTHC cấp xã x số xã)</t>
  </si>
  <si>
    <t>Tỷ lệ ý kiến của các tổ chức, cá nhân được trả lời trên Cổng, Trang TTĐT/ Tổng số ý kiến phản ánh của các tổ chức, cá nhân gửi đến</t>
  </si>
  <si>
    <t>Tỷ lệ DVC trực tuyến mức độ 3 và 4 liên thông từ cấp xã lên cấp huyện/ Tổng số TTHC liên thông từ cấp xã - huyện</t>
  </si>
  <si>
    <t>Tỷ lệ DVC trực tuyến mức độ 3 và 4 liên thông từ cấp huyện lên cấp tỉnh/ Tổng số TTHC liên thông từ cấp huyện - tỉnh</t>
  </si>
  <si>
    <t>Tỷ lệ DVC trực tuyến mức độ 3 và 4 liên thông cả 3 cấp (từ cấp xã lên cấp huyện và lên cấp tỉnh)/ Tổng số TTHC liên thông 3 cấp</t>
  </si>
  <si>
    <t>Tỷ lệ số cuộc họp trực tuyến cấp xã với UBND quận/ huyện/ Tổng số cuộc họp cấp huyện tổ chức làm việc với UBND cấp xã</t>
  </si>
  <si>
    <t>Tỷ lệ số cuộc họp trực tuyến với giữa UBND quận/ huyện với cấp tỉnh/ Tổng số cuộc họp cấp tỉnh tổ chức làm việc với cấp huyện</t>
  </si>
  <si>
    <t>Tỷ lệ hồ sơ TTHC trả đúng hạn/ Tổng số hồ sơ tiếp nhận thụ lý tại UBND quận/ huyện</t>
  </si>
  <si>
    <t>Tỷ lệ hồ sơ TTHC trả đúng hạn/ Tổng số hồ sơ tiếp nhận thụ lý tại UBND cấp xã</t>
  </si>
  <si>
    <t>Tỷ lệ hồ sơ TTHC qua DVC TT mức độ 3 và 4 trả đúng hạn/ Tổng số hồ sơ nhận, thụ lý trực tuyến mức độ 3 và 4 tại UBND cấp huyện</t>
  </si>
  <si>
    <t>Tỷ lệ hồ sơ TTHC qua DVC TT mức độ 3 và 4 trả đúng hạn/ Tổng số hồ sơ nhận, thụ lý trực tuyến mức độ 3 và 4 tại UBND cấp xã</t>
  </si>
  <si>
    <t>Tỷ lệ dân cư được số hóa quản lý trong CSDL dân cư quốc gia/ Tổng dân số địa phương</t>
  </si>
  <si>
    <t>IV</t>
  </si>
  <si>
    <t>ĐÁNH GIÁ MỨC ĐỘ CHUYỂN ĐỔI</t>
  </si>
  <si>
    <t>Có ứng dụng mẫu biểu điện tử dùng chung cấp huyện</t>
  </si>
  <si>
    <t>Có ứng dụng quản lý người dùng và đăng nhập một lần cho tất cả các phần mềm ứng dụng tại UBND cấp huyện (một cửa, DVC TT, QLHSCV&amp;ĐHTN, email, dữ liệu VBQPPL và các ứng dụng chuyên ngành khác....)</t>
  </si>
  <si>
    <t>Tỷ lệ hồ sơ nộp qua DVC trực tuyến mức độ 3 và 4 liên thông từ cấp xã lên cấp huyện/ Tổng số hồ sơ TTHC liên thông từ cấp xã - huyện nhận được tại cấp xã</t>
  </si>
  <si>
    <t>Tỷ lệ hồ sơ nộp qua DVC trực tuyến mức độ 3 và 4 liên thông từ cấp huyện lên cấp tỉnh/ Tổng số hồ sơ TTHC liên thông từ cấp huyện - tỉnh nhận được tại cấp huyện</t>
  </si>
  <si>
    <t>Tỷ lệ hồ sơ nộp qua DVC trực tuyến mức độ 3 và 4 liên thông cả 3 cấp (từ cấp xã lên cấp huyện và lên cấp tỉnh)/ Tổng số hồ sơ TTHC liên thông 3 cấp nhận được tại cấp xã</t>
  </si>
  <si>
    <t>C. Nhóm các tiêu chí đánh giá có tính đặc thù (26 tiêu chí/ 28 điểm)</t>
  </si>
  <si>
    <t>CÁC TIÊU CHÍ VỀ CƠ SỞ HẠ TẦNG THÔNG TIN (BỔ SUNG)</t>
  </si>
  <si>
    <t>Đầu tư thiết bị khảo sát đánh giá mức độ hài lòng tại bộ phận một cửa</t>
  </si>
  <si>
    <t>Mạng Wifi phục vụ công dân, doanh nghiệp (Độc lập với hệ thống WAN tỉnh)</t>
  </si>
  <si>
    <t xml:space="preserve">Bố trí máy tính riêng biệt để soạn thảo văn bản mật (Không kết nối mạng) </t>
  </si>
  <si>
    <t>Máy in được bố trí riêng biệt để in văn bảo mật</t>
  </si>
  <si>
    <t>Tỷ lệ máy tính có cài đặt phần mềm diệt virus máy tính có bản quyền tại các cơ quan chuyên môn trực thuộc (không bao gồm bảo vệ, tạp vụ và lái xe)</t>
  </si>
  <si>
    <t>Tỷ lệ máy tính có cài đặt phần mềm diệt virus máy tính có bản quyền tại UBND các xã, phường, thị trấn (không bao gồm bảo vệ, tạp vụ và lái xe)</t>
  </si>
  <si>
    <t>CÁC TIÊU CHÍ VỀ NHÂN LỰC CNTT (BỔ SUNG)</t>
  </si>
  <si>
    <t>Số lần cử CB, CC tham dự lớp tập huấn theo triệu tập của Sở TT&amp;TT, Sở Nội vụ /Số lần được triệu tập</t>
  </si>
  <si>
    <t xml:space="preserve">Số lần cử cán bộ chuyên trách CNTT tham gia tập huấn các khóa đào tạo về CNTT do Sở Thông tin và Truyền thông tổ chức/số lần được triệu tập </t>
  </si>
  <si>
    <t>Tự Tổ chức đào tạo nâng cao trình độ tin học cho CB, CC trong năm</t>
  </si>
  <si>
    <t>CÁC TIÊU CHÍ VỀ MÔI TRƯỜNG CHÍNH SÁCH (BỔ SUNG)</t>
  </si>
  <si>
    <t>Quy định, văn bản chỉ đạo khác liên quan đến ứng dụng CNTT (không bao gồm giấy mời; văn bản đề xuất; văn bản góp ý; văn bản khác không mang tính chất chỉ đạo, điều hành)</t>
  </si>
  <si>
    <t>&gt;05 văn bản</t>
  </si>
  <si>
    <t>03-05 văn bản</t>
  </si>
  <si>
    <t>&lt;03 văn bản</t>
  </si>
  <si>
    <t>Tỷ lệ số lần tham gia góp ý về quy định, kế hoạch liên quan đến CNTT/ số lần lấy ý kiến góp ý do Sở Thông tin và Truyền thông chủ trì</t>
  </si>
  <si>
    <t>ĐÁNH GIÁ MỨC ĐỘ TƯƠNG TÁC (BỔ SUNG)</t>
  </si>
  <si>
    <t>Tần suất sử dụng hộp thư điện tử cơ quan</t>
  </si>
  <si>
    <t>Tần suất sử dụng hộp thư điện tử của thủ trưởng cơ quan</t>
  </si>
  <si>
    <t>Tỷ lệ đơn thư được cập nhật vào Phần mềm quản lý đơn thư, khiếu nại và tố cáo</t>
  </si>
  <si>
    <t>(Điểm =1, Nếu không có đơn thư và khiếu nại)</t>
  </si>
  <si>
    <t>Số lượng cuộc họp được đăng ký qua Phần mềm Đăng ký xếp lịch và phát hành Giấy mời qua mạng</t>
  </si>
  <si>
    <t>&gt;12 lần</t>
  </si>
  <si>
    <t>5-12 lần</t>
  </si>
  <si>
    <t>&lt;5 lần</t>
  </si>
  <si>
    <t>Tỷ lệ CC, VC cập nhật vào Phần mềm quản lý cán bộ công chức</t>
  </si>
  <si>
    <t>Tỷ lệ CC, VC nhập đầy đủ dữ liệu vào Phần mềm quản lý cán bộ công chức</t>
  </si>
  <si>
    <t>Tỷ lệ dữ liệu biến động CC, VC cập nhật kịp thời vào phần mềm quản lý cán bộ công chức</t>
  </si>
  <si>
    <t>Phần mềm báo cáo số liệu kinh tế xã hội</t>
  </si>
  <si>
    <t xml:space="preserve">Cập nhật báo cáo đúng quy định </t>
  </si>
  <si>
    <t>Cập nhật báo cáo không đúng quy định</t>
  </si>
  <si>
    <t>Sử dụng phần mềm ứng dụng khác được triển khai trên môi trường mạng</t>
  </si>
  <si>
    <t>Từ 06 phần mềm ứng dụng được triển khai</t>
  </si>
  <si>
    <t xml:space="preserve">Từ 02 đến dưới 06 phần mềm ứng dụng được triển khai </t>
  </si>
  <si>
    <t xml:space="preserve">Dưới 02 phần mềm ứng dụng được triển khai </t>
  </si>
  <si>
    <t>V</t>
  </si>
  <si>
    <t>ĐÁNH GIÁ MỨC ĐỘ GIAO DỊCH (BỔ SUNG)</t>
  </si>
  <si>
    <t>Tỷ lệ giữa số TTHC có phát sinh hồ sơ trực tuyến đối với tổng số TTHC đang cung cấp trực tuyến mức độ 3, 4</t>
  </si>
  <si>
    <t>Tỷ lệ giữa số hồ sơ đã tiếp nhận trực tuyến so với tổng số hồ sơ đã tiếp nhận trong năm đối với các TTHC đang cung cấp trực tuyến mức độ 3</t>
  </si>
  <si>
    <t>Tỷ lệ giữa số hồ sơ đã tiếp nhận trực tuyến so với tổng số hồ sơ đã tiếp nhận trong năm đối với các TTHC đang cung cấp trực tuyến mức độ 4</t>
  </si>
  <si>
    <t>Tỷ lệ giữa số TTHC có phát sinh hồ sơ qua dịch vụ bưu chính công ích (BCCI) (tiếp nhận hoặc trả kết quả hoặc cả hai) so với tổng số TTHC đang triển khai thực hiện tiếp nhận, trả kết quả giải quyết qua dịch vụ BCCI</t>
  </si>
  <si>
    <t>Trên 70%</t>
  </si>
  <si>
    <t>Từ 50% đến dưới 70%</t>
  </si>
  <si>
    <t>Dưới 50</t>
  </si>
  <si>
    <t xml:space="preserve">Tỷ lệ giữa số hồ sơ đã tiếp nhận qua dịch vụ BCCI so với tổng số hồ sơ đã tiếp nhận trong năm của các TTHC đã triển khai thực hiện tiếp nhận hồ sơ qua dịch vụ BCCI </t>
  </si>
  <si>
    <t xml:space="preserve">Tỷ lệ giữa số hồ sơ đã được trả kết quả giải quyết qua dịch vụ BCCI so với tổng số hồ sơ đã trả kết quả giải quyết trong năm của các TTHC đã triển khai thực hiện trả kết quả giải quyết qua dịch vụ BCCI </t>
  </si>
  <si>
    <t>Có/Không</t>
  </si>
  <si>
    <t>Số máy</t>
  </si>
  <si>
    <t>Người</t>
  </si>
  <si>
    <t>Lượt</t>
  </si>
  <si>
    <t>Triệu đồng</t>
  </si>
  <si>
    <t>Đầy đủ/Không đầy đủ/Không đăng tải</t>
  </si>
  <si>
    <t>Có đầy đủ/Không</t>
  </si>
  <si>
    <t>Đầy đủ/Không đầy đủ</t>
  </si>
  <si>
    <t>Họ và tên người thực hiện báo cáo:</t>
  </si>
  <si>
    <t xml:space="preserve">Bộ phận công tác: </t>
  </si>
  <si>
    <t xml:space="preserve">Điện thoại cố định: </t>
  </si>
  <si>
    <t xml:space="preserve">Điện thoại di động: </t>
  </si>
  <si>
    <t xml:space="preserve">Thư điện tử công vụ: </t>
  </si>
  <si>
    <t>Thừa Thiên Huế, Ngày ..... tháng .... năm ….</t>
  </si>
  <si>
    <t>số tháng</t>
  </si>
  <si>
    <t>Số tin bài</t>
  </si>
  <si>
    <t>Cập nhật kịp thời, đầy đủ danh sách và thông tin/Thiếu hoặc không có</t>
  </si>
  <si>
    <t>Số lần đăng tải báo cáo</t>
  </si>
  <si>
    <t>Số phần mềm</t>
  </si>
  <si>
    <t>Số lần</t>
  </si>
  <si>
    <t>Số  văn bản</t>
  </si>
  <si>
    <t>Cập nhật báo cáo đúng quy định/ Cập nhật báo cáo không đúng quy định</t>
  </si>
  <si>
    <t>B. Các nhóm tiêu chí đánh giá kết quả Chính quyền điện tử đạt được</t>
  </si>
  <si>
    <t xml:space="preserve">THỦ TRƯỞNG ĐƠN VỊ
</t>
  </si>
  <si>
    <t>(Ký tên, đóng dấu)</t>
  </si>
  <si>
    <t>A. Nhóm tiêu chí đánh giá Điều kiện sẵn sàng Chính quyền điện tử cấp huyện (50 tiêu chí/ 50 điểm)</t>
  </si>
  <si>
    <t>(Hướng dẫn điền thông tin: chỉ điền thông tin tại cột [Số liệu]. Trường hợp cần thiết có thể sử dụng cột [Ghi chú]. Thuê dịch vụ CNTT được xem là đầu tư, mua sắm cho hoạt động CNTT. Ví dụ: thuê phòng họp trực tuyến …..)</t>
  </si>
  <si>
    <t>D. Thông tin liên hệ</t>
  </si>
  <si>
    <t>Hóa đơn/ hợp đồng/Chứng từ khác…</t>
  </si>
  <si>
    <t>Quyết định</t>
  </si>
  <si>
    <t>Các văn bản giấy tờ liên quan</t>
  </si>
  <si>
    <t>Văn bản</t>
  </si>
  <si>
    <t>Danh sách địa chỉ truy cập (link)</t>
  </si>
  <si>
    <t xml:space="preserve">địa chỉ truy cập </t>
  </si>
  <si>
    <t>Giấy chứng nhận / hóa đơn/ hợp đồng/Chứng từ khác…</t>
  </si>
  <si>
    <t>Các văn bản giấy tờ liên quan thể hiện cơ quan Tự Tổ chức đào tạo nâng cao trình độ cho CB, CC, VC</t>
  </si>
  <si>
    <t xml:space="preserve">Danh sách địa chỉ truy cập </t>
  </si>
  <si>
    <t>Tỷ lệ đơn vị sự nghiệp trực thuộc cấp huyện có kết nối Internet băng rộng hoặc đường truyền riêng leased line</t>
  </si>
  <si>
    <t>SL Công chức</t>
  </si>
  <si>
    <t>SL Viên chức</t>
  </si>
  <si>
    <t>SL nhân viên Hợp đồng</t>
  </si>
  <si>
    <t>SL Máy tính</t>
  </si>
  <si>
    <t>SL Scan</t>
  </si>
  <si>
    <t>SL Máy tính cài virus</t>
  </si>
  <si>
    <t>SL Cán bộ chuyên trách CNTT</t>
  </si>
  <si>
    <t>Mạng LAN</t>
  </si>
  <si>
    <t>Mạng truyền số liệu chuyên dùng</t>
  </si>
  <si>
    <t>Internet băng rộng/ Leased line</t>
  </si>
  <si>
    <t xml:space="preserve">Phòng họp trực tuyến </t>
  </si>
  <si>
    <t>Hệ thống tường lửa</t>
  </si>
  <si>
    <t>Đơn vị sử dụng có chữ ký số</t>
  </si>
  <si>
    <t>Lãnh đạo đơn vị có sử dụng chữ ký số</t>
  </si>
  <si>
    <t>[1]</t>
  </si>
  <si>
    <t>[2]</t>
  </si>
  <si>
    <t>[3]</t>
  </si>
  <si>
    <t>[4]</t>
  </si>
  <si>
    <t>[5]</t>
  </si>
  <si>
    <t>[6]</t>
  </si>
  <si>
    <t>[7]</t>
  </si>
  <si>
    <t>[8]</t>
  </si>
  <si>
    <t>[9]</t>
  </si>
  <si>
    <t>[10]</t>
  </si>
  <si>
    <t>[11]</t>
  </si>
  <si>
    <t>[12]</t>
  </si>
  <si>
    <t>[13]</t>
  </si>
  <si>
    <t>[14]</t>
  </si>
  <si>
    <t>[15]</t>
  </si>
  <si>
    <t>Tổng cộng</t>
  </si>
  <si>
    <t>Hướng dẫn điền thông tin</t>
  </si>
  <si>
    <t>Cột [2], [3], [4]: Số lượng nhân sự theo danh mục đơn vị được khai báo, không bao gồm bảo vệ, tạp vụ và lái xe.</t>
  </si>
  <si>
    <t>Lưu ý: Đối với Văn phòng tính luôn số lượng lãnh đạo đơn vị.</t>
  </si>
  <si>
    <t>Cột [5] Số lượng máy tính: Tổng số máy tính để bàn được trang bị theo danh mục đơn vị được khai báo.</t>
  </si>
  <si>
    <t>Cột [6] Số lượng Scan: Tổng số máy scan được trang bị theo danh mục đơn vị được khai báo.</t>
  </si>
  <si>
    <t>Cột [7] Tổng số máy tính danh mục đơn vị được khai báo có cài đặt phần mềm diệt virus theo loại có bản quyền</t>
  </si>
  <si>
    <t>Cột [8] Số lượng cán bộ chuyên trách CNTT theo danh mục đơn vị được khai báo.</t>
  </si>
  <si>
    <t>Các Cột [9] đến [15] Có: 1; không: 0</t>
  </si>
  <si>
    <t>Ghi chú: Đề nghị không để trống các ô dữ liệu./.</t>
  </si>
  <si>
    <t>Văn phòng HĐND &amp; UBND</t>
  </si>
  <si>
    <t xml:space="preserve">Ban Đầu tư và Xây dựng </t>
  </si>
  <si>
    <t xml:space="preserve">Đài Truyền thanh – Truyền hình </t>
  </si>
  <si>
    <t>Phòng Giáo dục và Đào tạo</t>
  </si>
  <si>
    <t>Phòng Kinh tế và Hạ tầng</t>
  </si>
  <si>
    <t>Phòng Lao động – Thương binh và Xã hội</t>
  </si>
  <si>
    <t xml:space="preserve">Phòng Nội vụ </t>
  </si>
  <si>
    <t xml:space="preserve">Phòng Nông nghiệp và Phát triển nông thôn </t>
  </si>
  <si>
    <t xml:space="preserve">Phòng Tài chính Kế hoạch </t>
  </si>
  <si>
    <t>Phòng Tài nguyên và Môi trường</t>
  </si>
  <si>
    <t xml:space="preserve">Phòng Tư pháp </t>
  </si>
  <si>
    <t>Phòng Văn hóa và Thông tin</t>
  </si>
  <si>
    <t xml:space="preserve">Phòng Y tế </t>
  </si>
  <si>
    <t>Thanh tra</t>
  </si>
  <si>
    <t xml:space="preserve">Trạm Khuyến Nông - lâm – ngư </t>
  </si>
  <si>
    <t xml:space="preserve">Trung tâm Dạy nghề </t>
  </si>
  <si>
    <t>Trung tâm Phát triển quỹ đất</t>
  </si>
  <si>
    <t>UBND phường, xã, thị trấn</t>
  </si>
  <si>
    <t>UBND phường, xã …….</t>
  </si>
  <si>
    <t>………………</t>
  </si>
  <si>
    <t>TỔNG HỢP SỐ LIỆU VỀ CNTT CÁC ĐƠN VỊ TRỰC THUỘC VÀ UBND XÃ, PHƯỜNG, THỊ TRẤN</t>
  </si>
  <si>
    <t>A. Ứng dụng CNTT-TT trong Cơ quan nhà nước</t>
  </si>
  <si>
    <t>Đơn vị trực thuộc/UBND xã, phường, thị trấn</t>
  </si>
  <si>
    <t>UBND xã, phường, thị trấn</t>
  </si>
  <si>
    <t>Dân số</t>
  </si>
  <si>
    <t>Số hộ gia đình</t>
  </si>
  <si>
    <t>Số hộ gia đình máy tính</t>
  </si>
  <si>
    <t>Số hộ gia đình có kết nối internet băng rộng</t>
  </si>
  <si>
    <t>Số doanh nghiệp</t>
  </si>
  <si>
    <t>Tổng số thuê bao di động</t>
  </si>
  <si>
    <t>Tổng số doanh nghiệp có kết nối internet băng rộng</t>
  </si>
  <si>
    <t>Tổng số thuê bao di động băng rộng</t>
  </si>
  <si>
    <t>Tổng số các trường tiểu học</t>
  </si>
  <si>
    <t>Tổng số  trường THCS</t>
  </si>
  <si>
    <t>Tổng số  trường THPT</t>
  </si>
  <si>
    <t>Tổng số các trường tiểu học có giảng dạy môn tin học</t>
  </si>
  <si>
    <t>Tổng số  trường THCS có giảng dạy môn tin học</t>
  </si>
  <si>
    <t>Tổng số  trường THPT có giảng dạy môn tin học</t>
  </si>
  <si>
    <t>B. Ứng dụng CNTT-TT trong xã hội</t>
  </si>
  <si>
    <r>
      <t xml:space="preserve">THỦ TRƯỞNG ĐƠN VỊ
</t>
    </r>
    <r>
      <rPr>
        <i/>
        <sz val="11.5"/>
        <rFont val="Cambria"/>
        <family val="1"/>
        <charset val="163"/>
        <scheme val="major"/>
      </rPr>
      <t>(Ký tên, đóng dấu)</t>
    </r>
  </si>
  <si>
    <t>Có điểm BĐVH xã</t>
  </si>
  <si>
    <t>Điểm BĐVH xã có đại lý Internet</t>
  </si>
  <si>
    <t>[16]</t>
  </si>
  <si>
    <t>[17]</t>
  </si>
  <si>
    <t>Đơn vị sự nghiệp trực thuộc cấp huyện</t>
  </si>
  <si>
    <t>Cơ quan chuyên môn thuộc</t>
  </si>
  <si>
    <t>Cột [1] Đơn vị trực thuộc/UBND xã, phường, thị trấn: bao gồm các cơ quan chuyên môn , các đơn vị sự nghiệp trực thuộc UBND cấp huyện và UBND các phường, xã, thị trấn. Lưu ý: Không kê khai thông tin trường học và bệnh viện.</t>
  </si>
  <si>
    <t>Chi nhánh Văn phòng Đăng ký đất đai</t>
  </si>
  <si>
    <r>
      <t xml:space="preserve">ĐÁNH GIÁ MỨC ĐỘ HIỆN DIỆN </t>
    </r>
    <r>
      <rPr>
        <i/>
        <sz val="12"/>
        <rFont val="Times New Roman"/>
        <family val="1"/>
        <charset val="163"/>
      </rPr>
      <t>(tính minh bạch)</t>
    </r>
  </si>
  <si>
    <r>
      <t xml:space="preserve">Thông tin về lãnh đạo trong cơ quan và lãnh đạo các đơn vị trực thuộc </t>
    </r>
    <r>
      <rPr>
        <i/>
        <sz val="12"/>
        <rFont val="Times New Roman"/>
        <family val="1"/>
        <charset val="163"/>
      </rPr>
      <t>(Bao gồm các thông tin họ và tên, chức vụ, điện thoại, địa chỉ thư điện tử chính thức, nhiệm vụ đảm nhiệm)</t>
    </r>
  </si>
  <si>
    <r>
      <t xml:space="preserve">Thông tin giao dịch chính thức </t>
    </r>
    <r>
      <rPr>
        <i/>
        <sz val="12"/>
        <rFont val="Times New Roman"/>
        <family val="1"/>
        <charset val="163"/>
      </rPr>
      <t>(bao gồm địa chỉ, điện thoại, số fax, địa chỉ thư điện tử chính thức để giao dịch và tiếp nhận các thông tin của đơn vị và các đơn vị trực thuộc)</t>
    </r>
  </si>
  <si>
    <r>
      <t xml:space="preserve">Ý kiến chỉ đạo, điều hành của Lãnh đạo </t>
    </r>
    <r>
      <rPr>
        <i/>
        <sz val="12"/>
        <rFont val="Times New Roman"/>
        <family val="1"/>
        <charset val="163"/>
      </rPr>
      <t>(VB, BB họp hoặc mệnh lệnh) hàng tháng</t>
    </r>
  </si>
  <si>
    <r>
      <t xml:space="preserve">Phần mềm quản lý quá trình giải quyết TTHC </t>
    </r>
    <r>
      <rPr>
        <i/>
        <sz val="12"/>
        <rFont val="Times New Roman"/>
        <family val="1"/>
        <charset val="163"/>
      </rPr>
      <t>(phần mềm một cửa/ TTHCC)</t>
    </r>
  </si>
  <si>
    <t>Văn bằng</t>
  </si>
  <si>
    <t>Các Cột [8] và [17] Có: 1; không: 0</t>
  </si>
  <si>
    <t xml:space="preserve">Cột [1] Đơn vị trực thuộc/UBND xã, phường, thị trấn: bao gồm các cơ quan chuyên môn , các đơn vị sự nghiệp trực thuộc UBND cấp huyện và UBND các phường, xã, thị trấn. </t>
  </si>
  <si>
    <t>PHỤ LỤC</t>
  </si>
  <si>
    <t>Ban hành kèm theo Công văn số                      /UBND-VP ngày       tháng 11 năm 2018 của UBND huyện Nam Đông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</si>
</sst>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2"/>
      <name val="Times New Roman"/>
      <family val="1"/>
      <charset val="163"/>
    </font>
    <font>
      <i/>
      <sz val="12"/>
      <name val="Times New Roman"/>
      <family val="1"/>
      <charset val="163"/>
    </font>
    <font>
      <sz val="12"/>
      <color theme="1"/>
      <name val="Times New Roman"/>
      <family val="1"/>
      <charset val="163"/>
    </font>
    <font>
      <b/>
      <sz val="12"/>
      <color theme="1"/>
      <name val="Times New Roman"/>
      <family val="1"/>
      <charset val="163"/>
    </font>
    <font>
      <u/>
      <sz val="11"/>
      <color theme="10"/>
      <name val="Calibri"/>
      <family val="2"/>
      <scheme val="minor"/>
    </font>
    <font>
      <sz val="12"/>
      <name val="Times New Roman"/>
      <family val="1"/>
      <charset val="163"/>
    </font>
    <font>
      <sz val="11"/>
      <name val="Calibri"/>
      <family val="2"/>
      <scheme val="minor"/>
    </font>
    <font>
      <b/>
      <sz val="14"/>
      <name val="Times New Roman"/>
      <family val="1"/>
      <charset val="163"/>
    </font>
    <font>
      <i/>
      <sz val="11.5"/>
      <name val="Cambria"/>
      <family val="1"/>
      <charset val="163"/>
      <scheme val="major"/>
    </font>
    <font>
      <b/>
      <sz val="11.5"/>
      <name val="Cambria"/>
      <family val="1"/>
      <charset val="163"/>
      <scheme val="major"/>
    </font>
    <font>
      <sz val="11.5"/>
      <name val="Cambria"/>
      <family val="1"/>
      <charset val="163"/>
      <scheme val="major"/>
    </font>
    <font>
      <b/>
      <i/>
      <u/>
      <sz val="11.5"/>
      <name val="Cambria"/>
      <family val="1"/>
      <charset val="163"/>
      <scheme val="major"/>
    </font>
    <font>
      <u/>
      <sz val="11"/>
      <name val="Calibri"/>
      <family val="2"/>
      <scheme val="minor"/>
    </font>
    <font>
      <i/>
      <sz val="11.5"/>
      <name val="Cambria"/>
      <family val="1"/>
      <scheme val="maj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81">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vertical="center" wrapText="1"/>
    </xf>
    <xf numFmtId="0" fontId="3" fillId="0" borderId="1" xfId="0" applyFont="1" applyBorder="1" applyAlignment="1">
      <alignment horizontal="justify"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11" fillId="0" borderId="1" xfId="0" applyFont="1" applyBorder="1" applyAlignment="1">
      <alignment wrapText="1"/>
    </xf>
    <xf numFmtId="0" fontId="11" fillId="0" borderId="0" xfId="0" applyFont="1" applyBorder="1" applyAlignment="1">
      <alignment wrapText="1"/>
    </xf>
    <xf numFmtId="0" fontId="11" fillId="0" borderId="0"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Border="1" applyAlignment="1">
      <alignment horizontal="center" wrapText="1"/>
    </xf>
    <xf numFmtId="0" fontId="10" fillId="0" borderId="0" xfId="0" applyFont="1" applyBorder="1" applyAlignment="1">
      <alignment horizontal="left" wrapText="1"/>
    </xf>
    <xf numFmtId="0" fontId="10" fillId="0" borderId="0" xfId="0" applyFont="1" applyBorder="1" applyAlignment="1">
      <alignment horizontal="left"/>
    </xf>
    <xf numFmtId="0" fontId="10" fillId="0" borderId="1" xfId="0" applyFont="1" applyBorder="1" applyAlignment="1">
      <alignment horizontal="center" vertical="top" wrapText="1"/>
    </xf>
    <xf numFmtId="0" fontId="10" fillId="0" borderId="0" xfId="0" applyFont="1" applyBorder="1" applyAlignment="1">
      <alignment horizontal="center" vertical="top" wrapText="1"/>
    </xf>
    <xf numFmtId="0" fontId="10" fillId="0" borderId="1" xfId="0" applyFont="1" applyBorder="1" applyAlignment="1">
      <alignment horizontal="center" vertical="center" wrapText="1"/>
    </xf>
    <xf numFmtId="0" fontId="10" fillId="0" borderId="0" xfId="0" applyFont="1" applyBorder="1" applyAlignment="1">
      <alignment horizontal="center" wrapText="1"/>
    </xf>
    <xf numFmtId="0" fontId="10" fillId="0" borderId="1" xfId="0" applyFont="1" applyBorder="1" applyAlignment="1">
      <alignment horizontal="justify" vertical="center" wrapText="1"/>
    </xf>
    <xf numFmtId="0" fontId="10" fillId="0" borderId="0" xfId="0" applyFont="1" applyBorder="1" applyAlignment="1">
      <alignment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Fill="1" applyBorder="1" applyAlignment="1">
      <alignment horizontal="center" vertical="center" wrapText="1"/>
    </xf>
    <xf numFmtId="0" fontId="10" fillId="0" borderId="1" xfId="0" applyFont="1" applyBorder="1" applyAlignment="1">
      <alignment wrapText="1"/>
    </xf>
    <xf numFmtId="0" fontId="10" fillId="0" borderId="1" xfId="0" applyFont="1" applyFill="1" applyBorder="1" applyAlignment="1">
      <alignment horizontal="center" vertical="center" wrapText="1"/>
    </xf>
    <xf numFmtId="0" fontId="12" fillId="0" borderId="0" xfId="0" applyFont="1" applyBorder="1" applyAlignment="1">
      <alignment horizontal="center" vertical="top" wrapText="1"/>
    </xf>
    <xf numFmtId="0" fontId="11" fillId="0" borderId="0" xfId="0" applyFont="1" applyBorder="1" applyAlignment="1">
      <alignment horizontal="justify" vertical="center" wrapText="1"/>
    </xf>
    <xf numFmtId="0" fontId="1" fillId="0" borderId="0" xfId="0" applyFont="1" applyFill="1" applyAlignment="1" applyProtection="1">
      <alignment horizontal="left"/>
      <protection locked="0"/>
    </xf>
    <xf numFmtId="0" fontId="2" fillId="0" borderId="0" xfId="0" applyFont="1" applyFill="1" applyAlignment="1" applyProtection="1">
      <protection locked="0"/>
    </xf>
    <xf numFmtId="0" fontId="6" fillId="0" borderId="0" xfId="0" applyFont="1" applyFill="1" applyAlignment="1" applyProtection="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wrapText="1"/>
    </xf>
    <xf numFmtId="0" fontId="6" fillId="0" borderId="1" xfId="0" applyFont="1" applyFill="1" applyBorder="1" applyAlignment="1" applyProtection="1">
      <alignment wrapText="1"/>
    </xf>
    <xf numFmtId="0" fontId="6" fillId="0" borderId="3" xfId="0" applyFont="1" applyFill="1" applyBorder="1" applyAlignment="1" applyProtection="1">
      <alignment horizontal="center" vertical="center" wrapText="1"/>
      <protection locked="0"/>
    </xf>
    <xf numFmtId="0" fontId="6" fillId="0" borderId="0" xfId="0" applyFont="1" applyFill="1" applyAlignment="1" applyProtection="1">
      <alignment wrapText="1"/>
      <protection locked="0"/>
    </xf>
    <xf numFmtId="0" fontId="6" fillId="0" borderId="1" xfId="0" applyFont="1" applyFill="1" applyBorder="1" applyAlignment="1" applyProtection="1">
      <alignment horizontal="center"/>
    </xf>
    <xf numFmtId="0" fontId="6" fillId="0" borderId="1" xfId="0" applyFont="1" applyFill="1" applyBorder="1" applyProtection="1"/>
    <xf numFmtId="0" fontId="1" fillId="0" borderId="2" xfId="0" applyFont="1" applyFill="1" applyBorder="1" applyAlignment="1" applyProtection="1">
      <protection locked="0"/>
    </xf>
    <xf numFmtId="0" fontId="1" fillId="0" borderId="4" xfId="0" applyFont="1" applyFill="1" applyBorder="1" applyAlignment="1" applyProtection="1">
      <protection locked="0"/>
    </xf>
    <xf numFmtId="0" fontId="1" fillId="0" borderId="5" xfId="0" applyFont="1" applyFill="1" applyBorder="1" applyAlignment="1" applyProtection="1">
      <protection locked="0"/>
    </xf>
    <xf numFmtId="0" fontId="6" fillId="0" borderId="0" xfId="0" applyFont="1" applyFill="1" applyProtection="1">
      <protection locked="0"/>
    </xf>
    <xf numFmtId="0" fontId="6" fillId="0" borderId="0" xfId="0" applyFont="1" applyFill="1" applyAlignment="1" applyProtection="1">
      <alignment horizontal="center"/>
      <protection locked="0"/>
    </xf>
    <xf numFmtId="0" fontId="1" fillId="0" borderId="0" xfId="0" applyFont="1" applyFill="1" applyAlignment="1" applyProtection="1">
      <alignment wrapText="1"/>
      <protection locked="0"/>
    </xf>
    <xf numFmtId="0" fontId="1" fillId="0" borderId="0" xfId="0" applyFont="1" applyFill="1" applyAlignment="1" applyProtection="1"/>
    <xf numFmtId="0" fontId="6" fillId="0" borderId="0" xfId="0" applyFont="1" applyFill="1" applyAlignment="1" applyProtection="1"/>
    <xf numFmtId="0" fontId="1" fillId="0" borderId="0" xfId="0" applyFont="1" applyFill="1" applyAlignment="1" applyProtection="1">
      <alignment horizontal="left"/>
    </xf>
    <xf numFmtId="0" fontId="2" fillId="0" borderId="0" xfId="0" applyFont="1" applyFill="1" applyAlignment="1" applyProtection="1"/>
    <xf numFmtId="0" fontId="1" fillId="0" borderId="0" xfId="0" applyFont="1" applyFill="1" applyAlignment="1" applyProtection="1">
      <alignment horizontal="center" wrapText="1"/>
    </xf>
    <xf numFmtId="0" fontId="1" fillId="0" borderId="1" xfId="0" applyFont="1" applyFill="1" applyBorder="1" applyAlignment="1" applyProtection="1">
      <alignment horizontal="left" vertical="center" wrapText="1"/>
    </xf>
    <xf numFmtId="0" fontId="6" fillId="0" borderId="0" xfId="0" applyFont="1" applyFill="1" applyAlignment="1" applyProtection="1">
      <alignment wrapText="1"/>
    </xf>
    <xf numFmtId="0" fontId="6" fillId="0" borderId="1" xfId="0" applyFont="1" applyFill="1" applyBorder="1" applyAlignment="1" applyProtection="1">
      <alignment horizontal="left" vertical="center" wrapText="1"/>
    </xf>
    <xf numFmtId="0" fontId="1" fillId="0" borderId="1" xfId="0" applyFont="1" applyFill="1" applyBorder="1" applyAlignment="1" applyProtection="1">
      <alignment vertical="center" wrapText="1"/>
    </xf>
    <xf numFmtId="0" fontId="7" fillId="0" borderId="0" xfId="0" applyFont="1" applyFill="1" applyAlignment="1" applyProtection="1">
      <alignment wrapText="1"/>
    </xf>
    <xf numFmtId="0" fontId="1" fillId="0" borderId="0" xfId="0" applyFont="1" applyFill="1" applyProtection="1"/>
    <xf numFmtId="0" fontId="13" fillId="0" borderId="0" xfId="1" applyFont="1" applyFill="1" applyAlignment="1" applyProtection="1">
      <alignment horizontal="justify" vertical="center" wrapText="1"/>
    </xf>
    <xf numFmtId="0" fontId="6"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1" fillId="0" borderId="1" xfId="0" applyFont="1" applyFill="1" applyBorder="1" applyAlignment="1" applyProtection="1">
      <alignment vertical="center"/>
    </xf>
    <xf numFmtId="0" fontId="6" fillId="0" borderId="0" xfId="0" applyFont="1" applyFill="1" applyAlignment="1" applyProtection="1">
      <alignment horizontal="justify" vertical="center"/>
    </xf>
    <xf numFmtId="0" fontId="6" fillId="0" borderId="3" xfId="0" applyFont="1" applyFill="1" applyBorder="1" applyAlignment="1" applyProtection="1">
      <alignment vertical="center" wrapText="1"/>
    </xf>
    <xf numFmtId="0" fontId="1" fillId="0" borderId="0" xfId="0" applyFont="1" applyFill="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left" vertical="center"/>
    </xf>
    <xf numFmtId="0" fontId="6" fillId="0" borderId="0" xfId="0" applyFont="1" applyFill="1" applyProtection="1"/>
    <xf numFmtId="0" fontId="12" fillId="0" borderId="0" xfId="0" applyFont="1" applyBorder="1" applyAlignment="1">
      <alignment vertical="top"/>
    </xf>
    <xf numFmtId="0" fontId="10" fillId="0" borderId="0" xfId="0" applyFont="1" applyAlignment="1">
      <alignment horizontal="center" vertical="center" wrapText="1"/>
    </xf>
    <xf numFmtId="0" fontId="10" fillId="0" borderId="0" xfId="0" applyFont="1" applyAlignment="1">
      <alignment horizontal="center" wrapText="1"/>
    </xf>
    <xf numFmtId="0" fontId="11" fillId="0" borderId="0" xfId="0" applyFont="1" applyAlignment="1">
      <alignment horizontal="left" vertical="center" wrapText="1"/>
    </xf>
    <xf numFmtId="0" fontId="11" fillId="0" borderId="0" xfId="0" applyFont="1" applyBorder="1" applyAlignment="1">
      <alignment horizontal="left" wrapText="1"/>
    </xf>
    <xf numFmtId="0" fontId="10" fillId="0" borderId="0" xfId="0" applyFont="1" applyAlignment="1">
      <alignment horizontal="center" vertical="center" wrapText="1"/>
    </xf>
    <xf numFmtId="0" fontId="10" fillId="0" borderId="0" xfId="0" applyFont="1" applyBorder="1" applyAlignment="1">
      <alignment horizontal="left" wrapText="1"/>
    </xf>
    <xf numFmtId="0" fontId="9" fillId="0" borderId="0" xfId="0" applyFont="1" applyAlignment="1">
      <alignment horizontal="center" wrapText="1"/>
    </xf>
    <xf numFmtId="0" fontId="6" fillId="0" borderId="0" xfId="0" applyFont="1" applyFill="1" applyAlignment="1" applyProtection="1">
      <alignment horizontal="left" vertical="top" wrapText="1"/>
    </xf>
    <xf numFmtId="0" fontId="1" fillId="0" borderId="0" xfId="0" applyFont="1" applyFill="1" applyAlignment="1" applyProtection="1">
      <alignment horizontal="center"/>
    </xf>
    <xf numFmtId="0" fontId="6" fillId="0" borderId="0" xfId="0" applyFont="1" applyFill="1" applyAlignment="1" applyProtection="1">
      <alignment horizontal="center"/>
      <protection locked="0"/>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4" fillId="0" borderId="0" xfId="0" applyFont="1" applyAlignment="1">
      <alignment horizontal="center" vertical="center" wrapText="1"/>
    </xf>
  </cellXfs>
  <cellStyles count="2">
    <cellStyle name="Hyperlink" xfId="1" builtinId="8"/>
    <cellStyle name="Normal" xfId="0" builtinId="0"/>
  </cellStyles>
  <dxfs count="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opLeftCell="A52" zoomScale="130" zoomScaleNormal="130" workbookViewId="0">
      <selection activeCell="K9" sqref="K9"/>
    </sheetView>
  </sheetViews>
  <sheetFormatPr defaultColWidth="9" defaultRowHeight="14.25" x14ac:dyDescent="0.2"/>
  <cols>
    <col min="1" max="1" width="4.140625" style="13" customWidth="1"/>
    <col min="2" max="2" width="12.5703125" style="10" customWidth="1"/>
    <col min="3" max="5" width="6.42578125" style="10" customWidth="1"/>
    <col min="6" max="7" width="6.28515625" style="10" customWidth="1"/>
    <col min="8" max="10" width="7" style="10" customWidth="1"/>
    <col min="11" max="12" width="7.42578125" style="10" customWidth="1"/>
    <col min="13" max="13" width="6.7109375" style="10" customWidth="1"/>
    <col min="14" max="14" width="7.85546875" style="10" customWidth="1"/>
    <col min="15" max="16" width="6.42578125" style="10" bestFit="1" customWidth="1"/>
    <col min="17" max="17" width="8.140625" style="10" customWidth="1"/>
    <col min="18" max="18" width="7.5703125" style="10" customWidth="1"/>
    <col min="19" max="16384" width="9" style="10"/>
  </cols>
  <sheetData>
    <row r="1" spans="1:18" ht="15.75" customHeight="1" x14ac:dyDescent="0.2">
      <c r="A1" s="72" t="s">
        <v>348</v>
      </c>
      <c r="B1" s="72"/>
      <c r="C1" s="72"/>
      <c r="D1" s="72"/>
      <c r="E1" s="72"/>
      <c r="F1" s="72"/>
      <c r="G1" s="72"/>
      <c r="H1" s="72"/>
      <c r="I1" s="72"/>
      <c r="J1" s="72"/>
      <c r="K1" s="72"/>
      <c r="L1" s="72"/>
      <c r="M1" s="72"/>
      <c r="N1" s="72"/>
      <c r="O1" s="72"/>
      <c r="P1" s="72"/>
      <c r="Q1" s="72"/>
      <c r="R1" s="72"/>
    </row>
    <row r="2" spans="1:18" ht="15.75" customHeight="1" x14ac:dyDescent="0.2">
      <c r="A2" s="72" t="s">
        <v>0</v>
      </c>
      <c r="B2" s="72"/>
      <c r="C2" s="72"/>
      <c r="D2" s="72"/>
      <c r="E2" s="72"/>
      <c r="F2" s="72"/>
      <c r="G2" s="72"/>
      <c r="H2" s="72"/>
      <c r="I2" s="72"/>
      <c r="J2" s="72"/>
      <c r="K2" s="72"/>
      <c r="L2" s="72"/>
      <c r="M2" s="72"/>
      <c r="N2" s="72"/>
      <c r="O2" s="72"/>
      <c r="P2" s="72"/>
      <c r="Q2" s="72"/>
      <c r="R2" s="72"/>
    </row>
    <row r="3" spans="1:18" ht="15.75" customHeight="1" x14ac:dyDescent="0.2">
      <c r="A3" s="72" t="s">
        <v>384</v>
      </c>
      <c r="B3" s="72"/>
      <c r="C3" s="72"/>
      <c r="D3" s="72"/>
      <c r="E3" s="72"/>
      <c r="F3" s="72"/>
      <c r="G3" s="72"/>
      <c r="H3" s="72"/>
      <c r="I3" s="72"/>
      <c r="J3" s="72"/>
      <c r="K3" s="72"/>
      <c r="L3" s="72"/>
      <c r="M3" s="72"/>
      <c r="N3" s="72"/>
      <c r="O3" s="72"/>
      <c r="P3" s="72"/>
      <c r="Q3" s="68"/>
      <c r="R3" s="68"/>
    </row>
    <row r="4" spans="1:18" ht="15.75" customHeight="1" x14ac:dyDescent="0.2">
      <c r="A4" s="80" t="s">
        <v>385</v>
      </c>
      <c r="B4" s="80"/>
      <c r="C4" s="80"/>
      <c r="D4" s="80"/>
      <c r="E4" s="80"/>
      <c r="F4" s="80"/>
      <c r="G4" s="80"/>
      <c r="H4" s="80"/>
      <c r="I4" s="80"/>
      <c r="J4" s="80"/>
      <c r="K4" s="80"/>
      <c r="L4" s="80"/>
      <c r="M4" s="80"/>
      <c r="N4" s="80"/>
      <c r="O4" s="80"/>
      <c r="P4" s="80"/>
      <c r="Q4" s="12"/>
      <c r="R4" s="12"/>
    </row>
    <row r="5" spans="1:18" x14ac:dyDescent="0.2">
      <c r="A5" s="73" t="s">
        <v>2</v>
      </c>
      <c r="B5" s="73"/>
      <c r="C5" s="73"/>
      <c r="D5" s="73"/>
      <c r="E5" s="73"/>
      <c r="F5" s="73"/>
      <c r="G5" s="73"/>
      <c r="H5" s="73"/>
      <c r="I5" s="73"/>
      <c r="J5" s="73"/>
      <c r="K5" s="73"/>
      <c r="L5" s="73"/>
      <c r="M5" s="73"/>
      <c r="N5" s="73"/>
      <c r="O5" s="73"/>
      <c r="P5" s="73"/>
      <c r="Q5" s="73"/>
      <c r="R5" s="73"/>
    </row>
    <row r="6" spans="1:18" x14ac:dyDescent="0.2">
      <c r="B6" s="14"/>
      <c r="C6" s="14"/>
      <c r="D6" s="14"/>
      <c r="E6" s="14"/>
      <c r="F6" s="14"/>
      <c r="G6" s="14"/>
      <c r="H6" s="14"/>
      <c r="I6" s="14"/>
      <c r="J6" s="14"/>
      <c r="K6" s="14"/>
      <c r="L6" s="14"/>
      <c r="M6" s="14"/>
      <c r="N6" s="14"/>
      <c r="O6" s="14"/>
      <c r="P6" s="14"/>
      <c r="Q6" s="14"/>
      <c r="R6" s="14"/>
    </row>
    <row r="7" spans="1:18" x14ac:dyDescent="0.2">
      <c r="A7" s="15" t="s">
        <v>349</v>
      </c>
      <c r="B7" s="14"/>
      <c r="C7" s="14"/>
      <c r="D7" s="14"/>
      <c r="E7" s="14"/>
      <c r="F7" s="14"/>
      <c r="G7" s="14"/>
      <c r="H7" s="14"/>
      <c r="I7" s="14"/>
      <c r="J7" s="14"/>
      <c r="K7" s="14"/>
      <c r="L7" s="14"/>
      <c r="M7" s="14"/>
      <c r="N7" s="14"/>
      <c r="O7" s="14"/>
      <c r="P7" s="14"/>
      <c r="Q7" s="14"/>
      <c r="R7" s="14"/>
    </row>
    <row r="9" spans="1:18" s="17" customFormat="1" ht="114" x14ac:dyDescent="0.25">
      <c r="A9" s="16" t="s">
        <v>3</v>
      </c>
      <c r="B9" s="16" t="s">
        <v>350</v>
      </c>
      <c r="C9" s="16" t="s">
        <v>289</v>
      </c>
      <c r="D9" s="16" t="s">
        <v>290</v>
      </c>
      <c r="E9" s="16" t="s">
        <v>291</v>
      </c>
      <c r="F9" s="16" t="s">
        <v>292</v>
      </c>
      <c r="G9" s="16" t="s">
        <v>293</v>
      </c>
      <c r="H9" s="16" t="s">
        <v>294</v>
      </c>
      <c r="I9" s="16" t="s">
        <v>295</v>
      </c>
      <c r="J9" s="16" t="s">
        <v>296</v>
      </c>
      <c r="K9" s="16" t="s">
        <v>297</v>
      </c>
      <c r="L9" s="16" t="s">
        <v>298</v>
      </c>
      <c r="M9" s="16" t="s">
        <v>299</v>
      </c>
      <c r="N9" s="16" t="s">
        <v>300</v>
      </c>
      <c r="O9" s="16" t="s">
        <v>301</v>
      </c>
      <c r="P9" s="16" t="s">
        <v>302</v>
      </c>
    </row>
    <row r="10" spans="1:18" s="19" customFormat="1" x14ac:dyDescent="0.2">
      <c r="A10" s="18"/>
      <c r="B10" s="18" t="s">
        <v>303</v>
      </c>
      <c r="C10" s="18" t="s">
        <v>304</v>
      </c>
      <c r="D10" s="18" t="s">
        <v>305</v>
      </c>
      <c r="E10" s="18" t="s">
        <v>306</v>
      </c>
      <c r="F10" s="18" t="s">
        <v>307</v>
      </c>
      <c r="G10" s="18" t="s">
        <v>308</v>
      </c>
      <c r="H10" s="18" t="s">
        <v>309</v>
      </c>
      <c r="I10" s="18" t="s">
        <v>310</v>
      </c>
      <c r="J10" s="18" t="s">
        <v>311</v>
      </c>
      <c r="K10" s="18" t="s">
        <v>312</v>
      </c>
      <c r="L10" s="18" t="s">
        <v>313</v>
      </c>
      <c r="M10" s="18" t="s">
        <v>314</v>
      </c>
      <c r="N10" s="18" t="s">
        <v>315</v>
      </c>
      <c r="O10" s="18" t="s">
        <v>316</v>
      </c>
      <c r="P10" s="18" t="s">
        <v>317</v>
      </c>
    </row>
    <row r="11" spans="1:18" s="21" customFormat="1" ht="42.75" x14ac:dyDescent="0.2">
      <c r="A11" s="18" t="s">
        <v>12</v>
      </c>
      <c r="B11" s="20" t="s">
        <v>373</v>
      </c>
      <c r="C11" s="18">
        <f>SUM(C12:C24)</f>
        <v>0</v>
      </c>
      <c r="D11" s="18">
        <f t="shared" ref="D11:P11" si="0">SUM(D12:D24)</f>
        <v>0</v>
      </c>
      <c r="E11" s="18">
        <f t="shared" si="0"/>
        <v>0</v>
      </c>
      <c r="F11" s="18">
        <f t="shared" si="0"/>
        <v>0</v>
      </c>
      <c r="G11" s="18">
        <f t="shared" si="0"/>
        <v>0</v>
      </c>
      <c r="H11" s="18">
        <f t="shared" si="0"/>
        <v>0</v>
      </c>
      <c r="I11" s="18">
        <f t="shared" si="0"/>
        <v>0</v>
      </c>
      <c r="J11" s="18">
        <f t="shared" si="0"/>
        <v>0</v>
      </c>
      <c r="K11" s="18">
        <f t="shared" si="0"/>
        <v>0</v>
      </c>
      <c r="L11" s="18">
        <f t="shared" si="0"/>
        <v>0</v>
      </c>
      <c r="M11" s="18">
        <f t="shared" si="0"/>
        <v>0</v>
      </c>
      <c r="N11" s="18">
        <f t="shared" si="0"/>
        <v>0</v>
      </c>
      <c r="O11" s="18">
        <f t="shared" si="0"/>
        <v>0</v>
      </c>
      <c r="P11" s="18">
        <f t="shared" si="0"/>
        <v>0</v>
      </c>
    </row>
    <row r="12" spans="1:18" ht="42.75" x14ac:dyDescent="0.2">
      <c r="A12" s="22">
        <v>1</v>
      </c>
      <c r="B12" s="23" t="s">
        <v>328</v>
      </c>
      <c r="C12" s="24"/>
      <c r="D12" s="24"/>
      <c r="E12" s="24"/>
      <c r="F12" s="24"/>
      <c r="G12" s="24"/>
      <c r="H12" s="24"/>
      <c r="I12" s="24"/>
      <c r="J12" s="22"/>
      <c r="K12" s="22"/>
      <c r="L12" s="22"/>
      <c r="M12" s="22"/>
      <c r="N12" s="22"/>
      <c r="O12" s="22"/>
      <c r="P12" s="22"/>
    </row>
    <row r="13" spans="1:18" ht="42.75" x14ac:dyDescent="0.2">
      <c r="A13" s="22">
        <v>2</v>
      </c>
      <c r="B13" s="9" t="s">
        <v>331</v>
      </c>
      <c r="C13" s="24"/>
      <c r="D13" s="24"/>
      <c r="E13" s="24"/>
      <c r="F13" s="24"/>
      <c r="G13" s="24"/>
      <c r="H13" s="24"/>
      <c r="I13" s="24"/>
      <c r="J13" s="22"/>
      <c r="K13" s="22"/>
      <c r="L13" s="22"/>
      <c r="M13" s="22"/>
      <c r="N13" s="22"/>
      <c r="O13" s="22"/>
      <c r="P13" s="22"/>
    </row>
    <row r="14" spans="1:18" ht="28.5" x14ac:dyDescent="0.2">
      <c r="A14" s="22">
        <v>3</v>
      </c>
      <c r="B14" s="9" t="s">
        <v>332</v>
      </c>
      <c r="C14" s="24"/>
      <c r="D14" s="24"/>
      <c r="E14" s="24"/>
      <c r="F14" s="24"/>
      <c r="G14" s="24"/>
      <c r="H14" s="24"/>
      <c r="I14" s="24"/>
      <c r="J14" s="22"/>
      <c r="K14" s="22"/>
      <c r="L14" s="22"/>
      <c r="M14" s="22"/>
      <c r="N14" s="22"/>
      <c r="O14" s="22"/>
      <c r="P14" s="22"/>
    </row>
    <row r="15" spans="1:18" ht="57" x14ac:dyDescent="0.2">
      <c r="A15" s="22">
        <v>4</v>
      </c>
      <c r="B15" s="9" t="s">
        <v>333</v>
      </c>
      <c r="C15" s="24"/>
      <c r="D15" s="24"/>
      <c r="E15" s="24"/>
      <c r="F15" s="24"/>
      <c r="G15" s="24"/>
      <c r="H15" s="24"/>
      <c r="I15" s="24"/>
      <c r="J15" s="22"/>
      <c r="K15" s="22"/>
      <c r="L15" s="22"/>
      <c r="M15" s="22"/>
      <c r="N15" s="22"/>
      <c r="O15" s="22"/>
      <c r="P15" s="22"/>
    </row>
    <row r="16" spans="1:18" ht="28.5" x14ac:dyDescent="0.2">
      <c r="A16" s="22">
        <v>5</v>
      </c>
      <c r="B16" s="9" t="s">
        <v>334</v>
      </c>
      <c r="C16" s="24"/>
      <c r="D16" s="24"/>
      <c r="E16" s="24"/>
      <c r="F16" s="24"/>
      <c r="G16" s="24"/>
      <c r="H16" s="24"/>
      <c r="I16" s="24"/>
      <c r="J16" s="22"/>
      <c r="K16" s="22"/>
      <c r="L16" s="22"/>
      <c r="M16" s="22"/>
      <c r="N16" s="22"/>
      <c r="O16" s="22"/>
      <c r="P16" s="22"/>
    </row>
    <row r="17" spans="1:16" ht="57" x14ac:dyDescent="0.2">
      <c r="A17" s="22">
        <v>6</v>
      </c>
      <c r="B17" s="9" t="s">
        <v>335</v>
      </c>
      <c r="C17" s="24"/>
      <c r="D17" s="24"/>
      <c r="E17" s="24"/>
      <c r="F17" s="24"/>
      <c r="G17" s="24"/>
      <c r="H17" s="24"/>
      <c r="I17" s="24"/>
      <c r="J17" s="22"/>
      <c r="K17" s="22"/>
      <c r="L17" s="22"/>
      <c r="M17" s="22"/>
      <c r="N17" s="22"/>
      <c r="O17" s="22"/>
      <c r="P17" s="22"/>
    </row>
    <row r="18" spans="1:16" ht="42.75" x14ac:dyDescent="0.2">
      <c r="A18" s="22">
        <v>7</v>
      </c>
      <c r="B18" s="9" t="s">
        <v>336</v>
      </c>
      <c r="C18" s="24"/>
      <c r="D18" s="24"/>
      <c r="E18" s="24"/>
      <c r="F18" s="24"/>
      <c r="G18" s="24"/>
      <c r="H18" s="24"/>
      <c r="I18" s="24"/>
      <c r="J18" s="22"/>
      <c r="K18" s="22"/>
      <c r="L18" s="22"/>
      <c r="M18" s="22"/>
      <c r="N18" s="22"/>
      <c r="O18" s="22"/>
      <c r="P18" s="22"/>
    </row>
    <row r="19" spans="1:16" ht="42.75" x14ac:dyDescent="0.2">
      <c r="A19" s="22">
        <v>8</v>
      </c>
      <c r="B19" s="9" t="s">
        <v>337</v>
      </c>
      <c r="C19" s="24"/>
      <c r="D19" s="24"/>
      <c r="E19" s="24"/>
      <c r="F19" s="24"/>
      <c r="G19" s="24"/>
      <c r="H19" s="24"/>
      <c r="I19" s="24"/>
      <c r="J19" s="22"/>
      <c r="K19" s="22"/>
      <c r="L19" s="22"/>
      <c r="M19" s="22"/>
      <c r="N19" s="22"/>
      <c r="O19" s="22"/>
      <c r="P19" s="22"/>
    </row>
    <row r="20" spans="1:16" ht="28.5" x14ac:dyDescent="0.2">
      <c r="A20" s="22">
        <v>9</v>
      </c>
      <c r="B20" s="9" t="s">
        <v>338</v>
      </c>
      <c r="C20" s="24"/>
      <c r="D20" s="24"/>
      <c r="E20" s="24"/>
      <c r="F20" s="24"/>
      <c r="G20" s="24"/>
      <c r="H20" s="24"/>
      <c r="I20" s="24"/>
      <c r="J20" s="22"/>
      <c r="K20" s="22"/>
      <c r="L20" s="22"/>
      <c r="M20" s="22"/>
      <c r="N20" s="22"/>
      <c r="O20" s="22"/>
      <c r="P20" s="22"/>
    </row>
    <row r="21" spans="1:16" ht="42.75" x14ac:dyDescent="0.2">
      <c r="A21" s="22">
        <v>10</v>
      </c>
      <c r="B21" s="9" t="s">
        <v>339</v>
      </c>
      <c r="C21" s="24"/>
      <c r="D21" s="24"/>
      <c r="E21" s="24"/>
      <c r="F21" s="24"/>
      <c r="G21" s="24"/>
      <c r="H21" s="24"/>
      <c r="I21" s="24"/>
      <c r="J21" s="22"/>
      <c r="K21" s="22"/>
      <c r="L21" s="22"/>
      <c r="M21" s="22"/>
      <c r="N21" s="22"/>
      <c r="O21" s="22"/>
      <c r="P21" s="22"/>
    </row>
    <row r="22" spans="1:16" x14ac:dyDescent="0.2">
      <c r="A22" s="22">
        <v>11</v>
      </c>
      <c r="B22" s="9" t="s">
        <v>340</v>
      </c>
      <c r="C22" s="24"/>
      <c r="D22" s="24"/>
      <c r="E22" s="24"/>
      <c r="F22" s="24"/>
      <c r="G22" s="24"/>
      <c r="H22" s="24"/>
      <c r="I22" s="24"/>
      <c r="J22" s="22"/>
      <c r="K22" s="22"/>
      <c r="L22" s="22"/>
      <c r="M22" s="22"/>
      <c r="N22" s="22"/>
      <c r="O22" s="22"/>
      <c r="P22" s="22"/>
    </row>
    <row r="23" spans="1:16" x14ac:dyDescent="0.2">
      <c r="A23" s="22">
        <v>12</v>
      </c>
      <c r="B23" s="9" t="s">
        <v>341</v>
      </c>
      <c r="C23" s="24"/>
      <c r="D23" s="24"/>
      <c r="E23" s="24"/>
      <c r="F23" s="24"/>
      <c r="G23" s="24"/>
      <c r="H23" s="24"/>
      <c r="I23" s="24"/>
      <c r="J23" s="22"/>
      <c r="K23" s="22"/>
      <c r="L23" s="22"/>
      <c r="M23" s="22"/>
      <c r="N23" s="22"/>
      <c r="O23" s="22"/>
      <c r="P23" s="22"/>
    </row>
    <row r="24" spans="1:16" x14ac:dyDescent="0.2">
      <c r="A24" s="22"/>
      <c r="B24" s="9" t="s">
        <v>347</v>
      </c>
      <c r="C24" s="24"/>
      <c r="D24" s="24"/>
      <c r="E24" s="24"/>
      <c r="F24" s="24"/>
      <c r="G24" s="24"/>
      <c r="H24" s="24"/>
      <c r="I24" s="24"/>
      <c r="J24" s="22"/>
      <c r="K24" s="22"/>
      <c r="L24" s="22"/>
      <c r="M24" s="22"/>
      <c r="N24" s="22"/>
      <c r="O24" s="22"/>
      <c r="P24" s="22"/>
    </row>
    <row r="25" spans="1:16" s="21" customFormat="1" ht="57" x14ac:dyDescent="0.2">
      <c r="A25" s="18" t="s">
        <v>48</v>
      </c>
      <c r="B25" s="25" t="s">
        <v>372</v>
      </c>
      <c r="C25" s="26">
        <f>SUM(C26:C32)</f>
        <v>0</v>
      </c>
      <c r="D25" s="26">
        <f t="shared" ref="D25:P25" si="1">SUM(D26:D32)</f>
        <v>0</v>
      </c>
      <c r="E25" s="26">
        <f t="shared" si="1"/>
        <v>0</v>
      </c>
      <c r="F25" s="26">
        <f t="shared" si="1"/>
        <v>0</v>
      </c>
      <c r="G25" s="26">
        <f t="shared" si="1"/>
        <v>0</v>
      </c>
      <c r="H25" s="26">
        <f t="shared" si="1"/>
        <v>0</v>
      </c>
      <c r="I25" s="26">
        <f t="shared" si="1"/>
        <v>0</v>
      </c>
      <c r="J25" s="26">
        <f t="shared" si="1"/>
        <v>0</v>
      </c>
      <c r="K25" s="26">
        <f t="shared" si="1"/>
        <v>0</v>
      </c>
      <c r="L25" s="26">
        <f t="shared" si="1"/>
        <v>0</v>
      </c>
      <c r="M25" s="26">
        <f t="shared" si="1"/>
        <v>0</v>
      </c>
      <c r="N25" s="26">
        <f t="shared" si="1"/>
        <v>0</v>
      </c>
      <c r="O25" s="26">
        <f t="shared" si="1"/>
        <v>0</v>
      </c>
      <c r="P25" s="26">
        <f t="shared" si="1"/>
        <v>0</v>
      </c>
    </row>
    <row r="26" spans="1:16" s="21" customFormat="1" ht="28.5" x14ac:dyDescent="0.2">
      <c r="A26" s="22">
        <v>1</v>
      </c>
      <c r="B26" s="9" t="s">
        <v>329</v>
      </c>
      <c r="C26" s="24"/>
      <c r="D26" s="24"/>
      <c r="E26" s="24"/>
      <c r="F26" s="24"/>
      <c r="G26" s="24"/>
      <c r="H26" s="24"/>
      <c r="I26" s="24"/>
      <c r="J26" s="22"/>
      <c r="K26" s="22"/>
      <c r="L26" s="22"/>
      <c r="M26" s="22"/>
      <c r="N26" s="22"/>
      <c r="O26" s="22"/>
      <c r="P26" s="22"/>
    </row>
    <row r="27" spans="1:16" s="21" customFormat="1" ht="42.75" x14ac:dyDescent="0.2">
      <c r="A27" s="22">
        <v>2</v>
      </c>
      <c r="B27" s="9" t="s">
        <v>330</v>
      </c>
      <c r="C27" s="24"/>
      <c r="D27" s="24"/>
      <c r="E27" s="24"/>
      <c r="F27" s="24"/>
      <c r="G27" s="24"/>
      <c r="H27" s="24"/>
      <c r="I27" s="24"/>
      <c r="J27" s="22"/>
      <c r="K27" s="22"/>
      <c r="L27" s="22"/>
      <c r="M27" s="22"/>
      <c r="N27" s="22"/>
      <c r="O27" s="22"/>
      <c r="P27" s="22"/>
    </row>
    <row r="28" spans="1:16" ht="57" x14ac:dyDescent="0.2">
      <c r="A28" s="22">
        <v>3</v>
      </c>
      <c r="B28" s="9" t="s">
        <v>342</v>
      </c>
      <c r="C28" s="24"/>
      <c r="D28" s="24"/>
      <c r="E28" s="24"/>
      <c r="F28" s="24"/>
      <c r="G28" s="24"/>
      <c r="H28" s="24"/>
      <c r="I28" s="24"/>
      <c r="J28" s="22"/>
      <c r="K28" s="22"/>
      <c r="L28" s="22"/>
      <c r="M28" s="22"/>
      <c r="N28" s="22"/>
      <c r="O28" s="22"/>
      <c r="P28" s="22"/>
    </row>
    <row r="29" spans="1:16" ht="28.5" x14ac:dyDescent="0.2">
      <c r="A29" s="22">
        <v>4</v>
      </c>
      <c r="B29" s="9" t="s">
        <v>343</v>
      </c>
      <c r="C29" s="24"/>
      <c r="D29" s="24"/>
      <c r="E29" s="24"/>
      <c r="F29" s="24"/>
      <c r="G29" s="24"/>
      <c r="H29" s="24"/>
      <c r="I29" s="24"/>
      <c r="J29" s="22"/>
      <c r="K29" s="22"/>
      <c r="L29" s="22"/>
      <c r="M29" s="22"/>
      <c r="N29" s="22"/>
      <c r="O29" s="22"/>
      <c r="P29" s="22"/>
    </row>
    <row r="30" spans="1:16" ht="42.75" x14ac:dyDescent="0.2">
      <c r="A30" s="22">
        <v>5</v>
      </c>
      <c r="B30" s="9" t="s">
        <v>344</v>
      </c>
      <c r="C30" s="24"/>
      <c r="D30" s="24"/>
      <c r="E30" s="24"/>
      <c r="F30" s="24"/>
      <c r="G30" s="24"/>
      <c r="H30" s="24"/>
      <c r="I30" s="24"/>
      <c r="J30" s="22"/>
      <c r="K30" s="22"/>
      <c r="L30" s="22"/>
      <c r="M30" s="22"/>
      <c r="N30" s="22"/>
      <c r="O30" s="22"/>
      <c r="P30" s="22"/>
    </row>
    <row r="31" spans="1:16" ht="57" x14ac:dyDescent="0.2">
      <c r="A31" s="22">
        <v>6</v>
      </c>
      <c r="B31" s="9" t="s">
        <v>375</v>
      </c>
      <c r="C31" s="24"/>
      <c r="D31" s="24"/>
      <c r="E31" s="24"/>
      <c r="F31" s="24"/>
      <c r="G31" s="24"/>
      <c r="H31" s="24"/>
      <c r="I31" s="24"/>
      <c r="J31" s="22"/>
      <c r="K31" s="22"/>
      <c r="L31" s="22"/>
      <c r="M31" s="22"/>
      <c r="N31" s="22"/>
      <c r="O31" s="22"/>
      <c r="P31" s="22"/>
    </row>
    <row r="32" spans="1:16" x14ac:dyDescent="0.2">
      <c r="A32" s="22"/>
      <c r="B32" s="9" t="s">
        <v>347</v>
      </c>
      <c r="C32" s="24"/>
      <c r="D32" s="24"/>
      <c r="E32" s="24"/>
      <c r="F32" s="24"/>
      <c r="G32" s="24"/>
      <c r="H32" s="24"/>
      <c r="I32" s="24"/>
      <c r="J32" s="22"/>
      <c r="K32" s="22"/>
      <c r="L32" s="22"/>
      <c r="M32" s="22"/>
      <c r="N32" s="22"/>
      <c r="O32" s="22"/>
      <c r="P32" s="22"/>
    </row>
    <row r="33" spans="1:18" s="21" customFormat="1" ht="42.75" x14ac:dyDescent="0.2">
      <c r="A33" s="18" t="s">
        <v>74</v>
      </c>
      <c r="B33" s="20" t="s">
        <v>345</v>
      </c>
      <c r="C33" s="18">
        <f>SUM(C34:C36)</f>
        <v>0</v>
      </c>
      <c r="D33" s="18">
        <f t="shared" ref="D33:P33" si="2">SUM(D34:D36)</f>
        <v>0</v>
      </c>
      <c r="E33" s="18">
        <f t="shared" si="2"/>
        <v>0</v>
      </c>
      <c r="F33" s="18">
        <f t="shared" si="2"/>
        <v>0</v>
      </c>
      <c r="G33" s="18">
        <f t="shared" si="2"/>
        <v>0</v>
      </c>
      <c r="H33" s="18">
        <f t="shared" si="2"/>
        <v>0</v>
      </c>
      <c r="I33" s="18">
        <f t="shared" si="2"/>
        <v>0</v>
      </c>
      <c r="J33" s="18">
        <f t="shared" si="2"/>
        <v>0</v>
      </c>
      <c r="K33" s="18">
        <f t="shared" si="2"/>
        <v>0</v>
      </c>
      <c r="L33" s="18">
        <f t="shared" si="2"/>
        <v>0</v>
      </c>
      <c r="M33" s="18">
        <f t="shared" si="2"/>
        <v>0</v>
      </c>
      <c r="N33" s="18">
        <f t="shared" si="2"/>
        <v>0</v>
      </c>
      <c r="O33" s="18">
        <f t="shared" si="2"/>
        <v>0</v>
      </c>
      <c r="P33" s="18">
        <f t="shared" si="2"/>
        <v>0</v>
      </c>
    </row>
    <row r="34" spans="1:18" ht="42.75" x14ac:dyDescent="0.2">
      <c r="A34" s="22">
        <v>1</v>
      </c>
      <c r="B34" s="23" t="s">
        <v>346</v>
      </c>
      <c r="C34" s="24"/>
      <c r="D34" s="24"/>
      <c r="E34" s="24"/>
      <c r="F34" s="24"/>
      <c r="G34" s="24"/>
      <c r="H34" s="24"/>
      <c r="I34" s="24"/>
      <c r="J34" s="22"/>
      <c r="K34" s="22"/>
      <c r="L34" s="22"/>
      <c r="M34" s="22"/>
      <c r="N34" s="22"/>
      <c r="O34" s="22"/>
      <c r="P34" s="22"/>
    </row>
    <row r="35" spans="1:18" ht="42.75" x14ac:dyDescent="0.2">
      <c r="A35" s="22">
        <v>2</v>
      </c>
      <c r="B35" s="23" t="s">
        <v>346</v>
      </c>
      <c r="C35" s="24"/>
      <c r="D35" s="24"/>
      <c r="E35" s="24"/>
      <c r="F35" s="24"/>
      <c r="G35" s="24"/>
      <c r="H35" s="24"/>
      <c r="I35" s="24"/>
      <c r="J35" s="22"/>
      <c r="K35" s="22"/>
      <c r="L35" s="22"/>
      <c r="M35" s="22"/>
      <c r="N35" s="22"/>
      <c r="O35" s="22"/>
      <c r="P35" s="22"/>
    </row>
    <row r="36" spans="1:18" x14ac:dyDescent="0.2">
      <c r="A36" s="22"/>
      <c r="B36" s="9" t="s">
        <v>347</v>
      </c>
      <c r="C36" s="24"/>
      <c r="D36" s="24"/>
      <c r="E36" s="24"/>
      <c r="F36" s="24"/>
      <c r="G36" s="24"/>
      <c r="H36" s="24"/>
      <c r="I36" s="24"/>
      <c r="J36" s="22"/>
      <c r="K36" s="22"/>
      <c r="L36" s="22"/>
      <c r="M36" s="22"/>
      <c r="N36" s="22"/>
      <c r="O36" s="22"/>
      <c r="P36" s="22"/>
    </row>
    <row r="37" spans="1:18" x14ac:dyDescent="0.2">
      <c r="A37" s="11"/>
      <c r="C37" s="11"/>
      <c r="D37" s="11"/>
      <c r="E37" s="11"/>
      <c r="F37" s="11"/>
      <c r="G37" s="11"/>
      <c r="H37" s="11"/>
      <c r="I37" s="11"/>
      <c r="J37" s="11"/>
      <c r="K37" s="11"/>
      <c r="L37" s="11"/>
      <c r="M37" s="11"/>
      <c r="N37" s="11"/>
      <c r="O37" s="11"/>
      <c r="P37" s="11"/>
      <c r="Q37" s="11"/>
      <c r="R37" s="11"/>
    </row>
    <row r="38" spans="1:18" x14ac:dyDescent="0.2">
      <c r="B38" s="67" t="s">
        <v>319</v>
      </c>
      <c r="C38" s="67"/>
    </row>
    <row r="39" spans="1:18" x14ac:dyDescent="0.2">
      <c r="B39" s="27"/>
      <c r="C39" s="27"/>
    </row>
    <row r="40" spans="1:18" ht="28.5" customHeight="1" x14ac:dyDescent="0.2">
      <c r="A40" s="11">
        <v>1</v>
      </c>
      <c r="B40" s="70" t="s">
        <v>374</v>
      </c>
      <c r="C40" s="70"/>
      <c r="D40" s="70"/>
      <c r="E40" s="70"/>
      <c r="F40" s="70"/>
      <c r="G40" s="70"/>
      <c r="H40" s="70"/>
      <c r="I40" s="70"/>
      <c r="J40" s="70"/>
      <c r="K40" s="70"/>
      <c r="L40" s="70"/>
      <c r="M40" s="70"/>
      <c r="N40" s="70"/>
      <c r="O40" s="70"/>
      <c r="P40" s="70"/>
      <c r="Q40" s="70"/>
      <c r="R40" s="70"/>
    </row>
    <row r="41" spans="1:18" x14ac:dyDescent="0.2">
      <c r="A41" s="11">
        <v>2</v>
      </c>
      <c r="B41" s="70" t="s">
        <v>320</v>
      </c>
      <c r="C41" s="70"/>
      <c r="D41" s="70"/>
      <c r="E41" s="70"/>
      <c r="F41" s="70"/>
      <c r="G41" s="70"/>
      <c r="H41" s="70"/>
      <c r="I41" s="70"/>
      <c r="J41" s="70"/>
      <c r="K41" s="70"/>
      <c r="L41" s="70"/>
      <c r="M41" s="70"/>
      <c r="N41" s="70"/>
      <c r="O41" s="70"/>
      <c r="P41" s="70"/>
      <c r="Q41" s="70"/>
      <c r="R41" s="70"/>
    </row>
    <row r="42" spans="1:18" x14ac:dyDescent="0.2">
      <c r="A42" s="11">
        <v>3</v>
      </c>
      <c r="B42" s="70" t="s">
        <v>321</v>
      </c>
      <c r="C42" s="70"/>
      <c r="D42" s="70"/>
      <c r="E42" s="70"/>
      <c r="F42" s="70"/>
      <c r="G42" s="70"/>
      <c r="H42" s="70"/>
      <c r="I42" s="70"/>
      <c r="J42" s="70"/>
      <c r="K42" s="70"/>
      <c r="L42" s="70"/>
      <c r="M42" s="70"/>
      <c r="N42" s="70"/>
      <c r="O42" s="70"/>
      <c r="P42" s="70"/>
      <c r="Q42" s="70"/>
      <c r="R42" s="70"/>
    </row>
    <row r="43" spans="1:18" x14ac:dyDescent="0.2">
      <c r="A43" s="11">
        <v>4</v>
      </c>
      <c r="B43" s="70" t="s">
        <v>322</v>
      </c>
      <c r="C43" s="70"/>
      <c r="D43" s="70"/>
      <c r="E43" s="70"/>
      <c r="F43" s="70"/>
      <c r="G43" s="70"/>
      <c r="H43" s="70"/>
      <c r="I43" s="70"/>
      <c r="J43" s="70"/>
      <c r="K43" s="70"/>
      <c r="L43" s="70"/>
      <c r="M43" s="70"/>
      <c r="N43" s="70"/>
      <c r="O43" s="70"/>
      <c r="P43" s="70"/>
      <c r="Q43" s="70"/>
      <c r="R43" s="70"/>
    </row>
    <row r="44" spans="1:18" x14ac:dyDescent="0.2">
      <c r="A44" s="11">
        <v>5</v>
      </c>
      <c r="B44" s="70" t="s">
        <v>323</v>
      </c>
      <c r="C44" s="70"/>
      <c r="D44" s="70"/>
      <c r="E44" s="70"/>
      <c r="F44" s="70"/>
      <c r="G44" s="70"/>
      <c r="H44" s="70"/>
      <c r="I44" s="70"/>
      <c r="J44" s="70"/>
      <c r="K44" s="70"/>
      <c r="L44" s="70"/>
      <c r="M44" s="70"/>
      <c r="N44" s="70"/>
      <c r="O44" s="70"/>
      <c r="P44" s="70"/>
      <c r="Q44" s="70"/>
      <c r="R44" s="70"/>
    </row>
    <row r="45" spans="1:18" x14ac:dyDescent="0.2">
      <c r="A45" s="11">
        <v>6</v>
      </c>
      <c r="B45" s="70" t="s">
        <v>324</v>
      </c>
      <c r="C45" s="70"/>
      <c r="D45" s="70"/>
      <c r="E45" s="70"/>
      <c r="F45" s="70"/>
      <c r="G45" s="70"/>
      <c r="H45" s="70"/>
      <c r="I45" s="70"/>
      <c r="J45" s="70"/>
      <c r="K45" s="70"/>
      <c r="L45" s="70"/>
      <c r="M45" s="70"/>
      <c r="N45" s="70"/>
      <c r="O45" s="70"/>
      <c r="P45" s="70"/>
      <c r="Q45" s="70"/>
      <c r="R45" s="70"/>
    </row>
    <row r="46" spans="1:18" x14ac:dyDescent="0.2">
      <c r="A46" s="11">
        <v>7</v>
      </c>
      <c r="B46" s="70" t="s">
        <v>325</v>
      </c>
      <c r="C46" s="70"/>
      <c r="D46" s="70"/>
      <c r="E46" s="70"/>
      <c r="F46" s="70"/>
      <c r="G46" s="70"/>
      <c r="H46" s="70"/>
      <c r="I46" s="70"/>
      <c r="J46" s="70"/>
      <c r="K46" s="70"/>
      <c r="L46" s="70"/>
      <c r="M46" s="70"/>
      <c r="N46" s="70"/>
      <c r="O46" s="70"/>
      <c r="P46" s="70"/>
      <c r="Q46" s="70"/>
      <c r="R46" s="70"/>
    </row>
    <row r="47" spans="1:18" x14ac:dyDescent="0.2">
      <c r="A47" s="11">
        <v>8</v>
      </c>
      <c r="B47" s="70" t="s">
        <v>326</v>
      </c>
      <c r="C47" s="70"/>
      <c r="D47" s="70"/>
      <c r="E47" s="70"/>
      <c r="F47" s="70"/>
      <c r="G47" s="70"/>
      <c r="H47" s="70"/>
      <c r="I47" s="70"/>
      <c r="J47" s="70"/>
      <c r="K47" s="70"/>
      <c r="L47" s="70"/>
      <c r="M47" s="70"/>
      <c r="N47" s="70"/>
      <c r="O47" s="70"/>
      <c r="P47" s="70"/>
      <c r="Q47" s="70"/>
      <c r="R47" s="70"/>
    </row>
    <row r="48" spans="1:18" x14ac:dyDescent="0.2">
      <c r="A48" s="11">
        <v>9</v>
      </c>
      <c r="B48" s="71" t="s">
        <v>327</v>
      </c>
      <c r="C48" s="71"/>
      <c r="D48" s="71"/>
      <c r="E48" s="71"/>
      <c r="F48" s="71"/>
      <c r="G48" s="71"/>
      <c r="H48" s="71"/>
      <c r="I48" s="71"/>
      <c r="J48" s="71"/>
      <c r="K48" s="71"/>
      <c r="L48" s="71"/>
      <c r="M48" s="71"/>
      <c r="N48" s="71"/>
      <c r="O48" s="71"/>
      <c r="P48" s="71"/>
      <c r="Q48" s="71"/>
      <c r="R48" s="71"/>
    </row>
    <row r="49" spans="1:18" x14ac:dyDescent="0.2">
      <c r="A49" s="11"/>
      <c r="B49" s="28"/>
      <c r="C49" s="11"/>
      <c r="D49" s="11"/>
      <c r="E49" s="11"/>
      <c r="F49" s="11"/>
      <c r="G49" s="11"/>
      <c r="H49" s="11"/>
      <c r="I49" s="11"/>
      <c r="J49" s="11"/>
      <c r="K49" s="11"/>
      <c r="L49" s="11"/>
      <c r="M49" s="11"/>
      <c r="N49" s="11"/>
      <c r="O49" s="11"/>
      <c r="P49" s="11"/>
      <c r="Q49" s="11"/>
      <c r="R49" s="11"/>
    </row>
    <row r="50" spans="1:18" x14ac:dyDescent="0.2">
      <c r="A50" s="15" t="s">
        <v>366</v>
      </c>
      <c r="B50" s="28"/>
      <c r="C50" s="11"/>
      <c r="D50" s="11"/>
      <c r="E50" s="11"/>
      <c r="F50" s="11"/>
      <c r="G50" s="11"/>
      <c r="H50" s="11"/>
      <c r="I50" s="11"/>
      <c r="J50" s="11"/>
      <c r="K50" s="11"/>
      <c r="L50" s="11"/>
      <c r="M50" s="11"/>
      <c r="N50" s="11"/>
      <c r="O50" s="11"/>
      <c r="P50" s="11"/>
      <c r="Q50" s="11"/>
      <c r="R50" s="11"/>
    </row>
    <row r="51" spans="1:18" x14ac:dyDescent="0.2">
      <c r="A51" s="15"/>
      <c r="B51" s="28"/>
      <c r="C51" s="11"/>
      <c r="D51" s="11"/>
      <c r="E51" s="11"/>
      <c r="F51" s="11"/>
      <c r="G51" s="11"/>
      <c r="H51" s="11"/>
      <c r="I51" s="11"/>
      <c r="J51" s="11"/>
      <c r="K51" s="11"/>
      <c r="L51" s="11"/>
      <c r="M51" s="11"/>
      <c r="N51" s="11"/>
      <c r="O51" s="11"/>
      <c r="P51" s="11"/>
      <c r="Q51" s="11"/>
      <c r="R51" s="11"/>
    </row>
    <row r="52" spans="1:18" ht="185.25" x14ac:dyDescent="0.2">
      <c r="A52" s="16" t="s">
        <v>3</v>
      </c>
      <c r="B52" s="16" t="s">
        <v>351</v>
      </c>
      <c r="C52" s="16" t="s">
        <v>352</v>
      </c>
      <c r="D52" s="16" t="s">
        <v>353</v>
      </c>
      <c r="E52" s="16" t="s">
        <v>356</v>
      </c>
      <c r="F52" s="16" t="s">
        <v>360</v>
      </c>
      <c r="G52" s="16" t="s">
        <v>361</v>
      </c>
      <c r="H52" s="16" t="s">
        <v>362</v>
      </c>
      <c r="I52" s="16" t="s">
        <v>368</v>
      </c>
      <c r="J52" s="16" t="s">
        <v>354</v>
      </c>
      <c r="K52" s="16" t="s">
        <v>355</v>
      </c>
      <c r="L52" s="16" t="s">
        <v>358</v>
      </c>
      <c r="M52" s="16" t="s">
        <v>357</v>
      </c>
      <c r="N52" s="16" t="s">
        <v>359</v>
      </c>
      <c r="O52" s="16" t="s">
        <v>363</v>
      </c>
      <c r="P52" s="16" t="s">
        <v>364</v>
      </c>
      <c r="Q52" s="16" t="s">
        <v>365</v>
      </c>
      <c r="R52" s="16" t="s">
        <v>369</v>
      </c>
    </row>
    <row r="53" spans="1:18" x14ac:dyDescent="0.2">
      <c r="A53" s="16"/>
      <c r="B53" s="18" t="s">
        <v>303</v>
      </c>
      <c r="C53" s="18" t="s">
        <v>304</v>
      </c>
      <c r="D53" s="18" t="s">
        <v>305</v>
      </c>
      <c r="E53" s="18" t="s">
        <v>306</v>
      </c>
      <c r="F53" s="18" t="s">
        <v>307</v>
      </c>
      <c r="G53" s="18" t="s">
        <v>308</v>
      </c>
      <c r="H53" s="18" t="s">
        <v>309</v>
      </c>
      <c r="I53" s="18" t="s">
        <v>310</v>
      </c>
      <c r="J53" s="18" t="s">
        <v>311</v>
      </c>
      <c r="K53" s="18" t="s">
        <v>312</v>
      </c>
      <c r="L53" s="18" t="s">
        <v>313</v>
      </c>
      <c r="M53" s="18" t="s">
        <v>314</v>
      </c>
      <c r="N53" s="18" t="s">
        <v>315</v>
      </c>
      <c r="O53" s="18" t="s">
        <v>316</v>
      </c>
      <c r="P53" s="18" t="s">
        <v>317</v>
      </c>
      <c r="Q53" s="18" t="s">
        <v>370</v>
      </c>
      <c r="R53" s="18" t="s">
        <v>371</v>
      </c>
    </row>
    <row r="54" spans="1:18" x14ac:dyDescent="0.2">
      <c r="A54" s="16"/>
      <c r="B54" s="18" t="s">
        <v>318</v>
      </c>
      <c r="C54" s="18">
        <f>SUM(C55:C57)</f>
        <v>0</v>
      </c>
      <c r="D54" s="18">
        <f t="shared" ref="D54:R54" si="3">SUM(D55:D57)</f>
        <v>0</v>
      </c>
      <c r="E54" s="18">
        <f t="shared" si="3"/>
        <v>0</v>
      </c>
      <c r="F54" s="18">
        <f t="shared" si="3"/>
        <v>0</v>
      </c>
      <c r="G54" s="18">
        <f t="shared" si="3"/>
        <v>0</v>
      </c>
      <c r="H54" s="18">
        <f t="shared" si="3"/>
        <v>0</v>
      </c>
      <c r="I54" s="18">
        <f t="shared" si="3"/>
        <v>0</v>
      </c>
      <c r="J54" s="18">
        <f t="shared" si="3"/>
        <v>0</v>
      </c>
      <c r="K54" s="18">
        <f t="shared" si="3"/>
        <v>0</v>
      </c>
      <c r="L54" s="18">
        <f t="shared" si="3"/>
        <v>0</v>
      </c>
      <c r="M54" s="18">
        <f t="shared" si="3"/>
        <v>0</v>
      </c>
      <c r="N54" s="18">
        <f t="shared" si="3"/>
        <v>0</v>
      </c>
      <c r="O54" s="18">
        <f t="shared" si="3"/>
        <v>0</v>
      </c>
      <c r="P54" s="18">
        <f t="shared" si="3"/>
        <v>0</v>
      </c>
      <c r="Q54" s="18">
        <f t="shared" si="3"/>
        <v>0</v>
      </c>
      <c r="R54" s="18">
        <f t="shared" si="3"/>
        <v>0</v>
      </c>
    </row>
    <row r="55" spans="1:18" ht="42.75" x14ac:dyDescent="0.2">
      <c r="A55" s="22">
        <v>1</v>
      </c>
      <c r="B55" s="23" t="s">
        <v>346</v>
      </c>
      <c r="C55" s="24"/>
      <c r="D55" s="24"/>
      <c r="E55" s="24"/>
      <c r="F55" s="24"/>
      <c r="G55" s="24"/>
      <c r="H55" s="24"/>
      <c r="I55" s="22"/>
      <c r="J55" s="24"/>
      <c r="K55" s="24"/>
      <c r="L55" s="24"/>
      <c r="M55" s="24"/>
      <c r="N55" s="24"/>
      <c r="O55" s="24"/>
      <c r="P55" s="24"/>
      <c r="Q55" s="24"/>
      <c r="R55" s="22"/>
    </row>
    <row r="56" spans="1:18" ht="42.75" x14ac:dyDescent="0.2">
      <c r="A56" s="22">
        <v>2</v>
      </c>
      <c r="B56" s="23" t="s">
        <v>346</v>
      </c>
      <c r="C56" s="24"/>
      <c r="D56" s="24"/>
      <c r="E56" s="24"/>
      <c r="F56" s="24"/>
      <c r="G56" s="24"/>
      <c r="H56" s="24"/>
      <c r="I56" s="22"/>
      <c r="J56" s="24"/>
      <c r="K56" s="24"/>
      <c r="L56" s="24"/>
      <c r="M56" s="24"/>
      <c r="N56" s="24"/>
      <c r="O56" s="24"/>
      <c r="P56" s="24"/>
      <c r="Q56" s="24"/>
      <c r="R56" s="22"/>
    </row>
    <row r="57" spans="1:18" x14ac:dyDescent="0.2">
      <c r="A57" s="22"/>
      <c r="B57" s="9" t="s">
        <v>347</v>
      </c>
      <c r="C57" s="24"/>
      <c r="D57" s="24"/>
      <c r="E57" s="24"/>
      <c r="F57" s="24"/>
      <c r="G57" s="24"/>
      <c r="H57" s="24"/>
      <c r="I57" s="22"/>
      <c r="J57" s="24"/>
      <c r="K57" s="24"/>
      <c r="L57" s="24"/>
      <c r="M57" s="24"/>
      <c r="N57" s="24"/>
      <c r="O57" s="24"/>
      <c r="P57" s="24"/>
      <c r="Q57" s="24"/>
      <c r="R57" s="22"/>
    </row>
    <row r="58" spans="1:18" x14ac:dyDescent="0.2">
      <c r="A58" s="15"/>
      <c r="B58" s="28"/>
      <c r="C58" s="11"/>
      <c r="D58" s="11"/>
      <c r="E58" s="11"/>
      <c r="F58" s="11"/>
      <c r="G58" s="11"/>
      <c r="H58" s="11"/>
      <c r="I58" s="11"/>
      <c r="J58" s="11"/>
      <c r="K58" s="11"/>
      <c r="L58" s="11"/>
      <c r="M58" s="11"/>
      <c r="N58" s="11"/>
      <c r="O58" s="11"/>
      <c r="P58" s="11"/>
      <c r="Q58" s="11"/>
      <c r="R58" s="11"/>
    </row>
    <row r="59" spans="1:18" x14ac:dyDescent="0.2">
      <c r="A59" s="15"/>
      <c r="B59" s="67" t="s">
        <v>319</v>
      </c>
      <c r="C59" s="67"/>
      <c r="D59" s="11"/>
      <c r="E59" s="11"/>
      <c r="F59" s="11"/>
      <c r="G59" s="11"/>
      <c r="H59" s="11"/>
      <c r="I59" s="11"/>
      <c r="J59" s="11"/>
      <c r="K59" s="11"/>
      <c r="L59" s="11"/>
      <c r="M59" s="11"/>
      <c r="N59" s="11"/>
      <c r="O59" s="11"/>
      <c r="P59" s="11"/>
      <c r="Q59" s="11"/>
      <c r="R59" s="11"/>
    </row>
    <row r="60" spans="1:18" x14ac:dyDescent="0.2">
      <c r="A60" s="15"/>
      <c r="B60" s="27"/>
      <c r="C60" s="27"/>
      <c r="D60" s="11"/>
      <c r="E60" s="11"/>
      <c r="F60" s="11"/>
      <c r="G60" s="11"/>
      <c r="H60" s="11"/>
      <c r="I60" s="11"/>
      <c r="J60" s="11"/>
      <c r="K60" s="11"/>
      <c r="L60" s="11"/>
      <c r="M60" s="11"/>
      <c r="N60" s="11"/>
      <c r="O60" s="11"/>
      <c r="P60" s="11"/>
      <c r="Q60" s="11"/>
      <c r="R60" s="11"/>
    </row>
    <row r="61" spans="1:18" ht="28.5" customHeight="1" x14ac:dyDescent="0.2">
      <c r="A61" s="11">
        <v>1</v>
      </c>
      <c r="B61" s="70" t="s">
        <v>383</v>
      </c>
      <c r="C61" s="70"/>
      <c r="D61" s="70"/>
      <c r="E61" s="70"/>
      <c r="F61" s="70"/>
      <c r="G61" s="70"/>
      <c r="H61" s="70"/>
      <c r="I61" s="70"/>
      <c r="J61" s="70"/>
      <c r="K61" s="70"/>
      <c r="L61" s="70"/>
      <c r="M61" s="70"/>
      <c r="N61" s="70"/>
      <c r="O61" s="70"/>
      <c r="P61" s="70"/>
      <c r="Q61" s="70"/>
      <c r="R61" s="70"/>
    </row>
    <row r="62" spans="1:18" x14ac:dyDescent="0.2">
      <c r="A62" s="11">
        <v>2</v>
      </c>
      <c r="B62" s="70" t="s">
        <v>382</v>
      </c>
      <c r="C62" s="70"/>
      <c r="D62" s="70"/>
      <c r="E62" s="70"/>
      <c r="F62" s="70"/>
      <c r="G62" s="70"/>
      <c r="H62" s="70"/>
      <c r="I62" s="70"/>
      <c r="J62" s="70"/>
      <c r="K62" s="70"/>
      <c r="L62" s="70"/>
      <c r="M62" s="70"/>
      <c r="N62" s="70"/>
      <c r="O62" s="70"/>
      <c r="P62" s="70"/>
      <c r="Q62" s="70"/>
      <c r="R62" s="70"/>
    </row>
    <row r="63" spans="1:18" x14ac:dyDescent="0.2">
      <c r="A63" s="11">
        <v>3</v>
      </c>
      <c r="B63" s="71" t="s">
        <v>327</v>
      </c>
      <c r="C63" s="71"/>
      <c r="D63" s="71"/>
      <c r="E63" s="71"/>
      <c r="F63" s="71"/>
      <c r="G63" s="71"/>
      <c r="H63" s="71"/>
      <c r="I63" s="71"/>
      <c r="J63" s="71"/>
      <c r="K63" s="71"/>
      <c r="L63" s="71"/>
      <c r="M63" s="71"/>
      <c r="N63" s="71"/>
      <c r="O63" s="71"/>
      <c r="P63" s="71"/>
      <c r="Q63" s="71"/>
      <c r="R63" s="71"/>
    </row>
    <row r="64" spans="1:18" x14ac:dyDescent="0.2">
      <c r="A64" s="15"/>
      <c r="B64" s="27"/>
      <c r="C64" s="27"/>
      <c r="D64" s="11"/>
      <c r="E64" s="11"/>
      <c r="F64" s="11"/>
      <c r="G64" s="11"/>
      <c r="H64" s="11"/>
      <c r="I64" s="11"/>
      <c r="J64" s="11"/>
      <c r="K64" s="11"/>
      <c r="L64" s="11"/>
      <c r="M64" s="11"/>
      <c r="N64" s="11"/>
      <c r="O64" s="11"/>
      <c r="P64" s="11"/>
      <c r="Q64" s="11"/>
      <c r="R64" s="11"/>
    </row>
    <row r="65" spans="1:18" x14ac:dyDescent="0.2">
      <c r="A65" s="15"/>
      <c r="B65" s="28"/>
      <c r="C65" s="11"/>
      <c r="D65" s="11"/>
      <c r="E65" s="11"/>
      <c r="F65" s="11"/>
      <c r="G65" s="11"/>
      <c r="H65" s="11"/>
      <c r="I65" s="11"/>
      <c r="J65" s="11"/>
      <c r="K65" s="11"/>
      <c r="L65" s="11"/>
      <c r="M65" s="74" t="s">
        <v>264</v>
      </c>
      <c r="N65" s="74"/>
      <c r="O65" s="74"/>
      <c r="P65" s="74"/>
      <c r="Q65" s="74"/>
      <c r="R65" s="11"/>
    </row>
    <row r="66" spans="1:18" x14ac:dyDescent="0.2">
      <c r="A66" s="15"/>
      <c r="B66" s="28"/>
      <c r="C66" s="11"/>
      <c r="D66" s="11"/>
      <c r="E66" s="11"/>
      <c r="F66" s="11"/>
      <c r="G66" s="11"/>
      <c r="H66" s="11"/>
      <c r="I66" s="11"/>
      <c r="J66" s="11"/>
      <c r="K66" s="11"/>
      <c r="L66" s="11"/>
      <c r="M66" s="69" t="s">
        <v>367</v>
      </c>
      <c r="N66" s="69"/>
      <c r="O66" s="69"/>
      <c r="P66" s="69"/>
      <c r="Q66" s="69"/>
      <c r="R66" s="11"/>
    </row>
    <row r="67" spans="1:18" x14ac:dyDescent="0.2">
      <c r="A67" s="15"/>
      <c r="B67" s="28"/>
      <c r="C67" s="11"/>
      <c r="D67" s="11"/>
      <c r="E67" s="11"/>
      <c r="F67" s="11"/>
      <c r="G67" s="11"/>
      <c r="H67" s="11"/>
      <c r="I67" s="11"/>
      <c r="J67" s="11"/>
      <c r="K67" s="11"/>
      <c r="L67" s="11"/>
      <c r="M67" s="11"/>
      <c r="N67" s="11"/>
      <c r="O67" s="11"/>
      <c r="P67" s="11"/>
      <c r="Q67" s="11"/>
      <c r="R67" s="11"/>
    </row>
    <row r="68" spans="1:18" x14ac:dyDescent="0.2">
      <c r="A68" s="11"/>
      <c r="B68" s="28"/>
      <c r="C68" s="11"/>
      <c r="D68" s="11"/>
      <c r="E68" s="11"/>
      <c r="F68" s="11"/>
      <c r="G68" s="11"/>
      <c r="H68" s="11"/>
      <c r="I68" s="11"/>
      <c r="J68" s="11"/>
      <c r="K68" s="11"/>
      <c r="L68" s="11"/>
      <c r="M68" s="11"/>
    </row>
    <row r="69" spans="1:18" ht="30.75" customHeight="1" x14ac:dyDescent="0.2">
      <c r="A69" s="11"/>
      <c r="B69" s="28"/>
      <c r="C69" s="11"/>
      <c r="D69" s="11"/>
      <c r="E69" s="11"/>
      <c r="F69" s="11"/>
      <c r="G69" s="11"/>
      <c r="H69" s="11"/>
      <c r="I69" s="11"/>
      <c r="J69" s="11"/>
      <c r="K69" s="11"/>
      <c r="L69" s="11"/>
      <c r="M69" s="11"/>
    </row>
    <row r="70" spans="1:18" x14ac:dyDescent="0.2">
      <c r="A70" s="11"/>
      <c r="B70" s="28"/>
      <c r="C70" s="11"/>
      <c r="D70" s="11"/>
      <c r="E70" s="11"/>
      <c r="F70" s="11"/>
      <c r="G70" s="11"/>
      <c r="H70" s="11"/>
      <c r="I70" s="11"/>
      <c r="J70" s="11"/>
      <c r="K70" s="11"/>
      <c r="L70" s="11"/>
      <c r="M70" s="11"/>
      <c r="N70" s="11"/>
      <c r="O70" s="11"/>
      <c r="P70" s="11"/>
      <c r="Q70" s="11"/>
      <c r="R70" s="11"/>
    </row>
  </sheetData>
  <mergeCells count="19">
    <mergeCell ref="A1:R1"/>
    <mergeCell ref="A2:R2"/>
    <mergeCell ref="A5:R5"/>
    <mergeCell ref="M65:Q65"/>
    <mergeCell ref="B43:R43"/>
    <mergeCell ref="B44:R44"/>
    <mergeCell ref="B45:R45"/>
    <mergeCell ref="B46:R46"/>
    <mergeCell ref="B47:R47"/>
    <mergeCell ref="B40:R40"/>
    <mergeCell ref="B41:R41"/>
    <mergeCell ref="B42:R42"/>
    <mergeCell ref="A4:P4"/>
    <mergeCell ref="A3:P3"/>
    <mergeCell ref="M66:Q66"/>
    <mergeCell ref="B62:R62"/>
    <mergeCell ref="B63:R63"/>
    <mergeCell ref="B61:R61"/>
    <mergeCell ref="B48:R48"/>
  </mergeCells>
  <dataValidations count="2">
    <dataValidation type="list" allowBlank="1" showInputMessage="1" showErrorMessage="1" sqref="L37:R37 R55:R57 I55:I57 J34:P36 J12:P24 J26:P32">
      <formula1>"0,1"</formula1>
    </dataValidation>
    <dataValidation type="whole" operator="greaterThanOrEqual" allowBlank="1" showInputMessage="1" showErrorMessage="1" sqref="J55:Q57 C34:I36 C55:H57 C12:C32 D12:I24 D26:I32 D25:P25">
      <formula1>0</formula1>
    </dataValidation>
  </dataValidations>
  <pageMargins left="0.51181102362204722" right="0.31496062992125984"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tabSelected="1" topLeftCell="A208" zoomScale="115" zoomScaleNormal="115" workbookViewId="0">
      <selection activeCell="D212" sqref="D212"/>
    </sheetView>
  </sheetViews>
  <sheetFormatPr defaultColWidth="9" defaultRowHeight="15.75" x14ac:dyDescent="0.25"/>
  <cols>
    <col min="1" max="1" width="4.5703125" style="52" customWidth="1"/>
    <col min="2" max="2" width="38.42578125" style="52" customWidth="1"/>
    <col min="3" max="3" width="11.140625" style="52" customWidth="1"/>
    <col min="4" max="4" width="8.28515625" style="52" customWidth="1"/>
    <col min="5" max="5" width="6.7109375" style="52" customWidth="1"/>
    <col min="6" max="6" width="15.140625" style="52" customWidth="1"/>
    <col min="7" max="8" width="14.140625" style="52" customWidth="1"/>
    <col min="9" max="16384" width="9" style="52"/>
  </cols>
  <sheetData>
    <row r="1" spans="1:7" s="47" customFormat="1" x14ac:dyDescent="0.25">
      <c r="A1" s="76" t="s">
        <v>1</v>
      </c>
      <c r="B1" s="76"/>
      <c r="C1" s="76"/>
      <c r="D1" s="76"/>
      <c r="E1" s="76"/>
      <c r="F1" s="76"/>
      <c r="G1" s="46"/>
    </row>
    <row r="2" spans="1:7" s="47" customFormat="1" x14ac:dyDescent="0.25">
      <c r="A2" s="76" t="s">
        <v>0</v>
      </c>
      <c r="B2" s="76"/>
      <c r="C2" s="76"/>
      <c r="D2" s="76"/>
      <c r="E2" s="76"/>
      <c r="F2" s="76"/>
      <c r="G2" s="46"/>
    </row>
    <row r="4" spans="1:7" s="47" customFormat="1" x14ac:dyDescent="0.25">
      <c r="A4" s="29" t="s">
        <v>2</v>
      </c>
      <c r="B4" s="48"/>
      <c r="C4" s="48"/>
      <c r="D4" s="48"/>
      <c r="E4" s="48"/>
      <c r="F4" s="48"/>
      <c r="G4" s="46"/>
    </row>
    <row r="6" spans="1:7" s="47" customFormat="1" ht="48" customHeight="1" x14ac:dyDescent="0.25">
      <c r="A6" s="75" t="s">
        <v>277</v>
      </c>
      <c r="B6" s="75"/>
      <c r="C6" s="75"/>
      <c r="D6" s="75"/>
      <c r="E6" s="75"/>
      <c r="F6" s="75"/>
      <c r="G6" s="49"/>
    </row>
    <row r="8" spans="1:7" s="47" customFormat="1" x14ac:dyDescent="0.25">
      <c r="A8" s="46" t="s">
        <v>276</v>
      </c>
    </row>
    <row r="10" spans="1:7" s="50" customFormat="1" ht="47.25" x14ac:dyDescent="0.25">
      <c r="A10" s="33" t="s">
        <v>3</v>
      </c>
      <c r="B10" s="33" t="s">
        <v>4</v>
      </c>
      <c r="C10" s="33" t="s">
        <v>5</v>
      </c>
      <c r="D10" s="33" t="s">
        <v>6</v>
      </c>
      <c r="E10" s="33" t="s">
        <v>7</v>
      </c>
      <c r="F10" s="33" t="s">
        <v>8</v>
      </c>
      <c r="G10" s="34" t="s">
        <v>9</v>
      </c>
    </row>
    <row r="11" spans="1:7" ht="31.5" x14ac:dyDescent="0.25">
      <c r="A11" s="33" t="s">
        <v>12</v>
      </c>
      <c r="B11" s="51" t="s">
        <v>13</v>
      </c>
      <c r="C11" s="33" t="s">
        <v>86</v>
      </c>
      <c r="D11" s="32" t="s">
        <v>86</v>
      </c>
      <c r="E11" s="33">
        <f>SUM(E12:E41)</f>
        <v>0</v>
      </c>
      <c r="F11" s="32"/>
      <c r="G11" s="35"/>
    </row>
    <row r="12" spans="1:7" ht="31.5" x14ac:dyDescent="0.25">
      <c r="A12" s="7">
        <v>1</v>
      </c>
      <c r="B12" s="53" t="s">
        <v>14</v>
      </c>
      <c r="C12" s="7" t="s">
        <v>85</v>
      </c>
      <c r="D12" s="8"/>
      <c r="E12" s="7">
        <f>D12*1/100</f>
        <v>0</v>
      </c>
      <c r="F12" s="8"/>
      <c r="G12" s="35"/>
    </row>
    <row r="13" spans="1:7" ht="31.5" x14ac:dyDescent="0.25">
      <c r="A13" s="7">
        <v>2</v>
      </c>
      <c r="B13" s="53" t="s">
        <v>18</v>
      </c>
      <c r="C13" s="7" t="s">
        <v>251</v>
      </c>
      <c r="D13" s="8"/>
      <c r="E13" s="7">
        <f t="shared" ref="E13:E18" si="0">IF(D13="có",1,0)</f>
        <v>0</v>
      </c>
      <c r="F13" s="8"/>
      <c r="G13" s="35"/>
    </row>
    <row r="14" spans="1:7" ht="47.25" x14ac:dyDescent="0.25">
      <c r="A14" s="7">
        <v>3</v>
      </c>
      <c r="B14" s="53" t="s">
        <v>21</v>
      </c>
      <c r="C14" s="7" t="s">
        <v>251</v>
      </c>
      <c r="D14" s="8"/>
      <c r="E14" s="7">
        <f t="shared" si="0"/>
        <v>0</v>
      </c>
      <c r="F14" s="8"/>
      <c r="G14" s="35"/>
    </row>
    <row r="15" spans="1:7" ht="47.25" x14ac:dyDescent="0.25">
      <c r="A15" s="7">
        <v>4</v>
      </c>
      <c r="B15" s="53" t="s">
        <v>22</v>
      </c>
      <c r="C15" s="7" t="s">
        <v>251</v>
      </c>
      <c r="D15" s="8"/>
      <c r="E15" s="7">
        <f t="shared" si="0"/>
        <v>0</v>
      </c>
      <c r="F15" s="8"/>
      <c r="G15" s="35" t="s">
        <v>279</v>
      </c>
    </row>
    <row r="16" spans="1:7" ht="47.25" x14ac:dyDescent="0.25">
      <c r="A16" s="7">
        <v>5</v>
      </c>
      <c r="B16" s="53" t="s">
        <v>23</v>
      </c>
      <c r="C16" s="7" t="s">
        <v>251</v>
      </c>
      <c r="D16" s="8"/>
      <c r="E16" s="7">
        <f t="shared" si="0"/>
        <v>0</v>
      </c>
      <c r="F16" s="8"/>
      <c r="G16" s="35" t="s">
        <v>279</v>
      </c>
    </row>
    <row r="17" spans="1:7" ht="47.25" x14ac:dyDescent="0.25">
      <c r="A17" s="7">
        <v>6</v>
      </c>
      <c r="B17" s="53" t="s">
        <v>24</v>
      </c>
      <c r="C17" s="7" t="s">
        <v>251</v>
      </c>
      <c r="D17" s="8"/>
      <c r="E17" s="7">
        <f t="shared" si="0"/>
        <v>0</v>
      </c>
      <c r="F17" s="8"/>
      <c r="G17" s="35" t="s">
        <v>279</v>
      </c>
    </row>
    <row r="18" spans="1:7" ht="47.25" x14ac:dyDescent="0.25">
      <c r="A18" s="7">
        <v>7</v>
      </c>
      <c r="B18" s="53" t="s">
        <v>25</v>
      </c>
      <c r="C18" s="7" t="s">
        <v>251</v>
      </c>
      <c r="D18" s="8"/>
      <c r="E18" s="7">
        <f t="shared" si="0"/>
        <v>0</v>
      </c>
      <c r="F18" s="8"/>
      <c r="G18" s="35" t="s">
        <v>279</v>
      </c>
    </row>
    <row r="19" spans="1:7" ht="47.25" x14ac:dyDescent="0.25">
      <c r="A19" s="7">
        <v>8</v>
      </c>
      <c r="B19" s="53" t="s">
        <v>26</v>
      </c>
      <c r="C19" s="7" t="s">
        <v>251</v>
      </c>
      <c r="D19" s="8"/>
      <c r="E19" s="7">
        <f t="shared" ref="E19:E22" si="1">IF(D19="có",1,0)</f>
        <v>0</v>
      </c>
      <c r="F19" s="8"/>
      <c r="G19" s="35" t="s">
        <v>279</v>
      </c>
    </row>
    <row r="20" spans="1:7" ht="47.25" x14ac:dyDescent="0.25">
      <c r="A20" s="7">
        <v>9</v>
      </c>
      <c r="B20" s="53" t="s">
        <v>27</v>
      </c>
      <c r="C20" s="7" t="s">
        <v>251</v>
      </c>
      <c r="D20" s="8"/>
      <c r="E20" s="7">
        <f t="shared" si="1"/>
        <v>0</v>
      </c>
      <c r="F20" s="8"/>
      <c r="G20" s="35" t="s">
        <v>279</v>
      </c>
    </row>
    <row r="21" spans="1:7" ht="47.25" x14ac:dyDescent="0.25">
      <c r="A21" s="7">
        <v>10</v>
      </c>
      <c r="B21" s="53" t="s">
        <v>28</v>
      </c>
      <c r="C21" s="7" t="s">
        <v>251</v>
      </c>
      <c r="D21" s="8"/>
      <c r="E21" s="7">
        <f t="shared" si="1"/>
        <v>0</v>
      </c>
      <c r="F21" s="8"/>
      <c r="G21" s="35" t="s">
        <v>279</v>
      </c>
    </row>
    <row r="22" spans="1:7" ht="47.25" x14ac:dyDescent="0.25">
      <c r="A22" s="7">
        <v>11</v>
      </c>
      <c r="B22" s="53" t="s">
        <v>29</v>
      </c>
      <c r="C22" s="7" t="s">
        <v>251</v>
      </c>
      <c r="D22" s="8"/>
      <c r="E22" s="7">
        <f t="shared" si="1"/>
        <v>0</v>
      </c>
      <c r="F22" s="8"/>
      <c r="G22" s="35" t="s">
        <v>279</v>
      </c>
    </row>
    <row r="23" spans="1:7" ht="31.5" x14ac:dyDescent="0.25">
      <c r="A23" s="7">
        <v>12</v>
      </c>
      <c r="B23" s="53" t="s">
        <v>30</v>
      </c>
      <c r="C23" s="7" t="s">
        <v>252</v>
      </c>
      <c r="D23" s="8"/>
      <c r="E23" s="7">
        <f>IF(D23&gt;=1,1,0)</f>
        <v>0</v>
      </c>
      <c r="F23" s="8"/>
      <c r="G23" s="35"/>
    </row>
    <row r="24" spans="1:7" ht="47.25" x14ac:dyDescent="0.25">
      <c r="A24" s="7">
        <v>13</v>
      </c>
      <c r="B24" s="53" t="s">
        <v>288</v>
      </c>
      <c r="C24" s="7" t="s">
        <v>85</v>
      </c>
      <c r="D24" s="8"/>
      <c r="E24" s="7">
        <f t="shared" ref="E24:E41" si="2">D24*1/100</f>
        <v>0</v>
      </c>
      <c r="F24" s="8"/>
      <c r="G24" s="35"/>
    </row>
    <row r="25" spans="1:7" x14ac:dyDescent="0.25">
      <c r="A25" s="7">
        <v>14</v>
      </c>
      <c r="B25" s="53" t="s">
        <v>31</v>
      </c>
      <c r="C25" s="7" t="s">
        <v>85</v>
      </c>
      <c r="D25" s="8"/>
      <c r="E25" s="7">
        <f t="shared" si="2"/>
        <v>0</v>
      </c>
      <c r="F25" s="8"/>
      <c r="G25" s="35"/>
    </row>
    <row r="26" spans="1:7" x14ac:dyDescent="0.25">
      <c r="A26" s="7">
        <v>15</v>
      </c>
      <c r="B26" s="53" t="s">
        <v>32</v>
      </c>
      <c r="C26" s="7" t="s">
        <v>85</v>
      </c>
      <c r="D26" s="8"/>
      <c r="E26" s="7">
        <f t="shared" si="2"/>
        <v>0</v>
      </c>
      <c r="F26" s="8"/>
      <c r="G26" s="35"/>
    </row>
    <row r="27" spans="1:7" x14ac:dyDescent="0.25">
      <c r="A27" s="7">
        <v>16</v>
      </c>
      <c r="B27" s="53" t="s">
        <v>33</v>
      </c>
      <c r="C27" s="7" t="s">
        <v>85</v>
      </c>
      <c r="D27" s="8"/>
      <c r="E27" s="7">
        <f t="shared" si="2"/>
        <v>0</v>
      </c>
      <c r="F27" s="8"/>
      <c r="G27" s="35"/>
    </row>
    <row r="28" spans="1:7" ht="47.25" x14ac:dyDescent="0.25">
      <c r="A28" s="7">
        <v>17</v>
      </c>
      <c r="B28" s="53" t="s">
        <v>34</v>
      </c>
      <c r="C28" s="7" t="s">
        <v>85</v>
      </c>
      <c r="D28" s="8"/>
      <c r="E28" s="7">
        <f t="shared" si="2"/>
        <v>0</v>
      </c>
      <c r="F28" s="8"/>
      <c r="G28" s="35"/>
    </row>
    <row r="29" spans="1:7" ht="63" x14ac:dyDescent="0.25">
      <c r="A29" s="7">
        <v>18</v>
      </c>
      <c r="B29" s="53" t="s">
        <v>35</v>
      </c>
      <c r="C29" s="7" t="s">
        <v>85</v>
      </c>
      <c r="D29" s="8"/>
      <c r="E29" s="7">
        <f t="shared" si="2"/>
        <v>0</v>
      </c>
      <c r="F29" s="8"/>
      <c r="G29" s="35"/>
    </row>
    <row r="30" spans="1:7" ht="31.5" x14ac:dyDescent="0.25">
      <c r="A30" s="7">
        <v>19</v>
      </c>
      <c r="B30" s="53" t="s">
        <v>36</v>
      </c>
      <c r="C30" s="7" t="s">
        <v>85</v>
      </c>
      <c r="D30" s="8"/>
      <c r="E30" s="7">
        <f t="shared" si="2"/>
        <v>0</v>
      </c>
      <c r="F30" s="8"/>
      <c r="G30" s="35"/>
    </row>
    <row r="31" spans="1:7" ht="31.5" x14ac:dyDescent="0.25">
      <c r="A31" s="7">
        <v>20</v>
      </c>
      <c r="B31" s="53" t="s">
        <v>37</v>
      </c>
      <c r="C31" s="7" t="s">
        <v>85</v>
      </c>
      <c r="D31" s="8"/>
      <c r="E31" s="7">
        <f t="shared" si="2"/>
        <v>0</v>
      </c>
      <c r="F31" s="8"/>
      <c r="G31" s="35"/>
    </row>
    <row r="32" spans="1:7" x14ac:dyDescent="0.25">
      <c r="A32" s="7">
        <v>21</v>
      </c>
      <c r="B32" s="53" t="s">
        <v>38</v>
      </c>
      <c r="C32" s="7" t="s">
        <v>85</v>
      </c>
      <c r="D32" s="8"/>
      <c r="E32" s="7">
        <f t="shared" si="2"/>
        <v>0</v>
      </c>
      <c r="F32" s="8"/>
      <c r="G32" s="35"/>
    </row>
    <row r="33" spans="1:7" ht="31.5" x14ac:dyDescent="0.25">
      <c r="A33" s="7">
        <v>22</v>
      </c>
      <c r="B33" s="53" t="s">
        <v>39</v>
      </c>
      <c r="C33" s="7" t="s">
        <v>85</v>
      </c>
      <c r="D33" s="8"/>
      <c r="E33" s="7">
        <f t="shared" si="2"/>
        <v>0</v>
      </c>
      <c r="F33" s="8"/>
      <c r="G33" s="35"/>
    </row>
    <row r="34" spans="1:7" ht="31.5" x14ac:dyDescent="0.25">
      <c r="A34" s="7">
        <v>23</v>
      </c>
      <c r="B34" s="53" t="s">
        <v>40</v>
      </c>
      <c r="C34" s="7" t="s">
        <v>85</v>
      </c>
      <c r="D34" s="8"/>
      <c r="E34" s="7">
        <f t="shared" si="2"/>
        <v>0</v>
      </c>
      <c r="F34" s="8"/>
      <c r="G34" s="35"/>
    </row>
    <row r="35" spans="1:7" x14ac:dyDescent="0.25">
      <c r="A35" s="7">
        <v>24</v>
      </c>
      <c r="B35" s="53" t="s">
        <v>41</v>
      </c>
      <c r="C35" s="7" t="s">
        <v>85</v>
      </c>
      <c r="D35" s="8"/>
      <c r="E35" s="7">
        <f t="shared" si="2"/>
        <v>0</v>
      </c>
      <c r="F35" s="8"/>
      <c r="G35" s="35"/>
    </row>
    <row r="36" spans="1:7" x14ac:dyDescent="0.25">
      <c r="A36" s="7">
        <v>25</v>
      </c>
      <c r="B36" s="53" t="s">
        <v>42</v>
      </c>
      <c r="C36" s="7" t="s">
        <v>85</v>
      </c>
      <c r="D36" s="8"/>
      <c r="E36" s="7">
        <f t="shared" si="2"/>
        <v>0</v>
      </c>
      <c r="F36" s="8"/>
      <c r="G36" s="35"/>
    </row>
    <row r="37" spans="1:7" x14ac:dyDescent="0.25">
      <c r="A37" s="7">
        <v>26</v>
      </c>
      <c r="B37" s="53" t="s">
        <v>43</v>
      </c>
      <c r="C37" s="7" t="s">
        <v>85</v>
      </c>
      <c r="D37" s="8"/>
      <c r="E37" s="7">
        <f t="shared" si="2"/>
        <v>0</v>
      </c>
      <c r="F37" s="8"/>
      <c r="G37" s="35"/>
    </row>
    <row r="38" spans="1:7" ht="31.5" x14ac:dyDescent="0.25">
      <c r="A38" s="7">
        <v>27</v>
      </c>
      <c r="B38" s="53" t="s">
        <v>44</v>
      </c>
      <c r="C38" s="7" t="s">
        <v>85</v>
      </c>
      <c r="D38" s="8"/>
      <c r="E38" s="7">
        <f t="shared" si="2"/>
        <v>0</v>
      </c>
      <c r="F38" s="8"/>
      <c r="G38" s="35"/>
    </row>
    <row r="39" spans="1:7" ht="31.5" x14ac:dyDescent="0.25">
      <c r="A39" s="7">
        <v>28</v>
      </c>
      <c r="B39" s="53" t="s">
        <v>45</v>
      </c>
      <c r="C39" s="7" t="s">
        <v>85</v>
      </c>
      <c r="D39" s="8"/>
      <c r="E39" s="7">
        <f t="shared" si="2"/>
        <v>0</v>
      </c>
      <c r="F39" s="8"/>
      <c r="G39" s="35"/>
    </row>
    <row r="40" spans="1:7" x14ac:dyDescent="0.25">
      <c r="A40" s="7">
        <v>29</v>
      </c>
      <c r="B40" s="53" t="s">
        <v>46</v>
      </c>
      <c r="C40" s="7" t="s">
        <v>85</v>
      </c>
      <c r="D40" s="8"/>
      <c r="E40" s="7">
        <f t="shared" si="2"/>
        <v>0</v>
      </c>
      <c r="F40" s="8"/>
      <c r="G40" s="35"/>
    </row>
    <row r="41" spans="1:7" ht="31.5" x14ac:dyDescent="0.25">
      <c r="A41" s="7">
        <v>30</v>
      </c>
      <c r="B41" s="53" t="s">
        <v>47</v>
      </c>
      <c r="C41" s="7" t="s">
        <v>85</v>
      </c>
      <c r="D41" s="8"/>
      <c r="E41" s="7">
        <f t="shared" si="2"/>
        <v>0</v>
      </c>
      <c r="F41" s="8"/>
      <c r="G41" s="35"/>
    </row>
    <row r="42" spans="1:7" ht="31.5" x14ac:dyDescent="0.25">
      <c r="A42" s="33" t="s">
        <v>48</v>
      </c>
      <c r="B42" s="51" t="s">
        <v>49</v>
      </c>
      <c r="C42" s="33" t="s">
        <v>86</v>
      </c>
      <c r="D42" s="32" t="s">
        <v>86</v>
      </c>
      <c r="E42" s="33">
        <f>SUM(E43:E54)</f>
        <v>0</v>
      </c>
      <c r="F42" s="32"/>
      <c r="G42" s="35"/>
    </row>
    <row r="43" spans="1:7" ht="31.5" x14ac:dyDescent="0.25">
      <c r="A43" s="7" t="s">
        <v>50</v>
      </c>
      <c r="B43" s="53" t="s">
        <v>51</v>
      </c>
      <c r="C43" s="7" t="s">
        <v>85</v>
      </c>
      <c r="D43" s="8"/>
      <c r="E43" s="7">
        <f>D43*1/100</f>
        <v>0</v>
      </c>
      <c r="F43" s="8"/>
      <c r="G43" s="35"/>
    </row>
    <row r="44" spans="1:7" ht="31.5" x14ac:dyDescent="0.25">
      <c r="A44" s="7" t="s">
        <v>52</v>
      </c>
      <c r="B44" s="53" t="s">
        <v>53</v>
      </c>
      <c r="C44" s="7" t="s">
        <v>85</v>
      </c>
      <c r="D44" s="8"/>
      <c r="E44" s="7">
        <f>D44*1/100</f>
        <v>0</v>
      </c>
      <c r="F44" s="8"/>
      <c r="G44" s="35"/>
    </row>
    <row r="45" spans="1:7" ht="31.5" x14ac:dyDescent="0.25">
      <c r="A45" s="7" t="s">
        <v>54</v>
      </c>
      <c r="B45" s="53" t="s">
        <v>55</v>
      </c>
      <c r="C45" s="7" t="s">
        <v>85</v>
      </c>
      <c r="D45" s="8"/>
      <c r="E45" s="7">
        <f>D45*1/100</f>
        <v>0</v>
      </c>
      <c r="F45" s="8"/>
      <c r="G45" s="35"/>
    </row>
    <row r="46" spans="1:7" x14ac:dyDescent="0.25">
      <c r="A46" s="7" t="s">
        <v>56</v>
      </c>
      <c r="B46" s="53" t="s">
        <v>57</v>
      </c>
      <c r="C46" s="7" t="s">
        <v>253</v>
      </c>
      <c r="D46" s="8"/>
      <c r="E46" s="7">
        <f>IF(D46&gt;=1,1,0)</f>
        <v>0</v>
      </c>
      <c r="F46" s="8"/>
      <c r="G46" s="35" t="s">
        <v>280</v>
      </c>
    </row>
    <row r="47" spans="1:7" ht="47.25" x14ac:dyDescent="0.25">
      <c r="A47" s="7" t="s">
        <v>58</v>
      </c>
      <c r="B47" s="53" t="s">
        <v>59</v>
      </c>
      <c r="C47" s="7" t="s">
        <v>85</v>
      </c>
      <c r="D47" s="8"/>
      <c r="E47" s="7">
        <f>D47*1/100</f>
        <v>0</v>
      </c>
      <c r="F47" s="8"/>
      <c r="G47" s="35" t="s">
        <v>381</v>
      </c>
    </row>
    <row r="48" spans="1:7" ht="47.25" x14ac:dyDescent="0.25">
      <c r="A48" s="7" t="s">
        <v>60</v>
      </c>
      <c r="B48" s="53" t="s">
        <v>61</v>
      </c>
      <c r="C48" s="7" t="s">
        <v>254</v>
      </c>
      <c r="D48" s="8"/>
      <c r="E48" s="7">
        <f>IF(D48&gt;=1,1,0)</f>
        <v>0</v>
      </c>
      <c r="F48" s="8"/>
      <c r="G48" s="35"/>
    </row>
    <row r="49" spans="1:7" ht="78.75" x14ac:dyDescent="0.25">
      <c r="A49" s="7" t="s">
        <v>62</v>
      </c>
      <c r="B49" s="53" t="s">
        <v>63</v>
      </c>
      <c r="C49" s="7" t="s">
        <v>85</v>
      </c>
      <c r="D49" s="8"/>
      <c r="E49" s="7">
        <f t="shared" ref="E49:E54" si="3">D49*1/100</f>
        <v>0</v>
      </c>
      <c r="F49" s="8"/>
      <c r="G49" s="35" t="s">
        <v>381</v>
      </c>
    </row>
    <row r="50" spans="1:7" ht="47.25" x14ac:dyDescent="0.25">
      <c r="A50" s="7" t="s">
        <v>64</v>
      </c>
      <c r="B50" s="53" t="s">
        <v>65</v>
      </c>
      <c r="C50" s="7" t="s">
        <v>85</v>
      </c>
      <c r="D50" s="8"/>
      <c r="E50" s="7">
        <f t="shared" si="3"/>
        <v>0</v>
      </c>
      <c r="F50" s="8"/>
      <c r="G50" s="35"/>
    </row>
    <row r="51" spans="1:7" ht="47.25" x14ac:dyDescent="0.25">
      <c r="A51" s="7" t="s">
        <v>66</v>
      </c>
      <c r="B51" s="53" t="s">
        <v>67</v>
      </c>
      <c r="C51" s="7" t="s">
        <v>85</v>
      </c>
      <c r="D51" s="8"/>
      <c r="E51" s="7">
        <f t="shared" si="3"/>
        <v>0</v>
      </c>
      <c r="F51" s="8"/>
      <c r="G51" s="35"/>
    </row>
    <row r="52" spans="1:7" ht="31.5" x14ac:dyDescent="0.25">
      <c r="A52" s="7" t="s">
        <v>68</v>
      </c>
      <c r="B52" s="53" t="s">
        <v>69</v>
      </c>
      <c r="C52" s="7" t="s">
        <v>85</v>
      </c>
      <c r="D52" s="8"/>
      <c r="E52" s="7">
        <f t="shared" si="3"/>
        <v>0</v>
      </c>
      <c r="F52" s="8"/>
      <c r="G52" s="35"/>
    </row>
    <row r="53" spans="1:7" ht="78.75" x14ac:dyDescent="0.25">
      <c r="A53" s="7" t="s">
        <v>70</v>
      </c>
      <c r="B53" s="53" t="s">
        <v>71</v>
      </c>
      <c r="C53" s="7" t="s">
        <v>85</v>
      </c>
      <c r="D53" s="8"/>
      <c r="E53" s="7">
        <f t="shared" si="3"/>
        <v>0</v>
      </c>
      <c r="F53" s="8"/>
      <c r="G53" s="35" t="s">
        <v>281</v>
      </c>
    </row>
    <row r="54" spans="1:7" ht="78.75" x14ac:dyDescent="0.25">
      <c r="A54" s="7" t="s">
        <v>72</v>
      </c>
      <c r="B54" s="53" t="s">
        <v>73</v>
      </c>
      <c r="C54" s="7" t="s">
        <v>85</v>
      </c>
      <c r="D54" s="8"/>
      <c r="E54" s="7">
        <f t="shared" si="3"/>
        <v>0</v>
      </c>
      <c r="F54" s="8"/>
      <c r="G54" s="35"/>
    </row>
    <row r="55" spans="1:7" ht="31.5" x14ac:dyDescent="0.25">
      <c r="A55" s="33" t="s">
        <v>74</v>
      </c>
      <c r="B55" s="51" t="s">
        <v>75</v>
      </c>
      <c r="C55" s="33" t="s">
        <v>86</v>
      </c>
      <c r="D55" s="32" t="s">
        <v>86</v>
      </c>
      <c r="E55" s="33">
        <f>SUM(E56:E63)</f>
        <v>0</v>
      </c>
      <c r="F55" s="32"/>
      <c r="G55" s="35"/>
    </row>
    <row r="56" spans="1:7" x14ac:dyDescent="0.25">
      <c r="A56" s="7" t="s">
        <v>50</v>
      </c>
      <c r="B56" s="53" t="s">
        <v>76</v>
      </c>
      <c r="C56" s="7" t="s">
        <v>251</v>
      </c>
      <c r="D56" s="8"/>
      <c r="E56" s="7">
        <f t="shared" ref="E56:E62" si="4">IF(D56="có",1,0)</f>
        <v>0</v>
      </c>
      <c r="F56" s="8"/>
      <c r="G56" s="35" t="s">
        <v>280</v>
      </c>
    </row>
    <row r="57" spans="1:7" ht="47.25" x14ac:dyDescent="0.25">
      <c r="A57" s="7" t="s">
        <v>52</v>
      </c>
      <c r="B57" s="53" t="s">
        <v>77</v>
      </c>
      <c r="C57" s="7" t="s">
        <v>251</v>
      </c>
      <c r="D57" s="8"/>
      <c r="E57" s="7">
        <f t="shared" si="4"/>
        <v>0</v>
      </c>
      <c r="F57" s="8"/>
      <c r="G57" s="35" t="s">
        <v>282</v>
      </c>
    </row>
    <row r="58" spans="1:7" x14ac:dyDescent="0.25">
      <c r="A58" s="7" t="s">
        <v>54</v>
      </c>
      <c r="B58" s="53" t="s">
        <v>78</v>
      </c>
      <c r="C58" s="7" t="s">
        <v>251</v>
      </c>
      <c r="D58" s="8"/>
      <c r="E58" s="7">
        <f t="shared" si="4"/>
        <v>0</v>
      </c>
      <c r="F58" s="8"/>
      <c r="G58" s="35" t="s">
        <v>282</v>
      </c>
    </row>
    <row r="59" spans="1:7" ht="63" x14ac:dyDescent="0.25">
      <c r="A59" s="7" t="s">
        <v>56</v>
      </c>
      <c r="B59" s="53" t="s">
        <v>79</v>
      </c>
      <c r="C59" s="7" t="s">
        <v>251</v>
      </c>
      <c r="D59" s="8"/>
      <c r="E59" s="7">
        <f t="shared" si="4"/>
        <v>0</v>
      </c>
      <c r="F59" s="8"/>
      <c r="G59" s="35" t="s">
        <v>282</v>
      </c>
    </row>
    <row r="60" spans="1:7" ht="78.75" x14ac:dyDescent="0.25">
      <c r="A60" s="7" t="s">
        <v>58</v>
      </c>
      <c r="B60" s="53" t="s">
        <v>80</v>
      </c>
      <c r="C60" s="7" t="s">
        <v>251</v>
      </c>
      <c r="D60" s="8"/>
      <c r="E60" s="7">
        <f t="shared" si="4"/>
        <v>0</v>
      </c>
      <c r="F60" s="8"/>
      <c r="G60" s="35" t="s">
        <v>282</v>
      </c>
    </row>
    <row r="61" spans="1:7" ht="63" x14ac:dyDescent="0.25">
      <c r="A61" s="7" t="s">
        <v>60</v>
      </c>
      <c r="B61" s="53" t="s">
        <v>81</v>
      </c>
      <c r="C61" s="7" t="s">
        <v>251</v>
      </c>
      <c r="D61" s="8"/>
      <c r="E61" s="7">
        <f t="shared" si="4"/>
        <v>0</v>
      </c>
      <c r="F61" s="8"/>
      <c r="G61" s="35" t="s">
        <v>282</v>
      </c>
    </row>
    <row r="62" spans="1:7" ht="47.25" x14ac:dyDescent="0.25">
      <c r="A62" s="7" t="s">
        <v>62</v>
      </c>
      <c r="B62" s="53" t="s">
        <v>82</v>
      </c>
      <c r="C62" s="7" t="s">
        <v>251</v>
      </c>
      <c r="D62" s="8"/>
      <c r="E62" s="7">
        <f t="shared" si="4"/>
        <v>0</v>
      </c>
      <c r="F62" s="8"/>
      <c r="G62" s="35" t="s">
        <v>282</v>
      </c>
    </row>
    <row r="63" spans="1:7" ht="31.5" x14ac:dyDescent="0.25">
      <c r="A63" s="7" t="s">
        <v>64</v>
      </c>
      <c r="B63" s="53" t="s">
        <v>83</v>
      </c>
      <c r="C63" s="7" t="s">
        <v>255</v>
      </c>
      <c r="D63" s="8"/>
      <c r="E63" s="7">
        <f>IF(D63&gt;=500,1,IF(D63&lt;100,0,0.5))</f>
        <v>0</v>
      </c>
      <c r="F63" s="8"/>
      <c r="G63" s="35"/>
    </row>
    <row r="64" spans="1:7" x14ac:dyDescent="0.25">
      <c r="A64" s="54"/>
      <c r="B64" s="54" t="s">
        <v>84</v>
      </c>
      <c r="C64" s="54"/>
      <c r="D64" s="54"/>
      <c r="E64" s="54">
        <f>E11+E42+E55</f>
        <v>0</v>
      </c>
      <c r="F64" s="32"/>
      <c r="G64" s="35"/>
    </row>
    <row r="65" spans="1:7" x14ac:dyDescent="0.25">
      <c r="A65" s="55"/>
      <c r="B65" s="55"/>
      <c r="C65" s="55"/>
      <c r="D65" s="55"/>
      <c r="E65" s="55"/>
      <c r="F65" s="55"/>
    </row>
    <row r="66" spans="1:7" x14ac:dyDescent="0.25">
      <c r="A66" s="56" t="s">
        <v>273</v>
      </c>
      <c r="B66" s="55"/>
      <c r="C66" s="55"/>
      <c r="D66" s="55"/>
      <c r="E66" s="55"/>
      <c r="F66" s="55"/>
    </row>
    <row r="67" spans="1:7" x14ac:dyDescent="0.25">
      <c r="A67" s="57"/>
      <c r="B67" s="55"/>
      <c r="C67" s="55"/>
      <c r="D67" s="55"/>
      <c r="E67" s="55"/>
      <c r="F67" s="55"/>
    </row>
    <row r="68" spans="1:7" ht="47.25" x14ac:dyDescent="0.25">
      <c r="A68" s="33" t="s">
        <v>3</v>
      </c>
      <c r="B68" s="33" t="s">
        <v>4</v>
      </c>
      <c r="C68" s="33" t="s">
        <v>5</v>
      </c>
      <c r="D68" s="32" t="s">
        <v>6</v>
      </c>
      <c r="E68" s="33" t="s">
        <v>7</v>
      </c>
      <c r="F68" s="33" t="s">
        <v>8</v>
      </c>
      <c r="G68" s="34" t="s">
        <v>9</v>
      </c>
    </row>
    <row r="69" spans="1:7" ht="31.5" x14ac:dyDescent="0.25">
      <c r="A69" s="33" t="s">
        <v>12</v>
      </c>
      <c r="B69" s="51" t="s">
        <v>376</v>
      </c>
      <c r="C69" s="33" t="s">
        <v>86</v>
      </c>
      <c r="D69" s="32" t="s">
        <v>86</v>
      </c>
      <c r="E69" s="33">
        <f>SUM(E70:E119)</f>
        <v>0</v>
      </c>
      <c r="F69" s="32"/>
      <c r="G69" s="35"/>
    </row>
    <row r="70" spans="1:7" x14ac:dyDescent="0.25">
      <c r="A70" s="33"/>
      <c r="B70" s="51" t="s">
        <v>87</v>
      </c>
      <c r="C70" s="33" t="s">
        <v>86</v>
      </c>
      <c r="D70" s="32" t="s">
        <v>86</v>
      </c>
      <c r="E70" s="33" t="s">
        <v>86</v>
      </c>
      <c r="F70" s="32"/>
      <c r="G70" s="35"/>
    </row>
    <row r="71" spans="1:7" ht="78.75" x14ac:dyDescent="0.25">
      <c r="A71" s="7">
        <v>1</v>
      </c>
      <c r="B71" s="53" t="s">
        <v>88</v>
      </c>
      <c r="C71" s="7" t="s">
        <v>256</v>
      </c>
      <c r="D71" s="8"/>
      <c r="E71" s="7">
        <f>IF(D71="Đầy đủ",1,(IF(D71="Không đầy đủ",0.5,0)))</f>
        <v>0</v>
      </c>
      <c r="F71" s="8"/>
      <c r="G71" s="35"/>
    </row>
    <row r="72" spans="1:7" ht="78.75" x14ac:dyDescent="0.25">
      <c r="A72" s="7">
        <v>2</v>
      </c>
      <c r="B72" s="53" t="s">
        <v>89</v>
      </c>
      <c r="C72" s="7" t="s">
        <v>256</v>
      </c>
      <c r="D72" s="8"/>
      <c r="E72" s="7">
        <f>IF(D72="Đầy đủ",1,(IF(D72="Không đầy đủ",0.5,0)))</f>
        <v>0</v>
      </c>
      <c r="F72" s="8"/>
      <c r="G72" s="35"/>
    </row>
    <row r="73" spans="1:7" ht="78.75" x14ac:dyDescent="0.25">
      <c r="A73" s="7">
        <v>3</v>
      </c>
      <c r="B73" s="53" t="s">
        <v>377</v>
      </c>
      <c r="C73" s="7" t="s">
        <v>256</v>
      </c>
      <c r="D73" s="8"/>
      <c r="E73" s="7">
        <f t="shared" ref="E73:E74" si="5">IF(D73="Đầy đủ",1,(IF(D73="Không đầy đủ",0.5,0)))</f>
        <v>0</v>
      </c>
      <c r="F73" s="8"/>
      <c r="G73" s="35"/>
    </row>
    <row r="74" spans="1:7" ht="78.75" x14ac:dyDescent="0.25">
      <c r="A74" s="7">
        <v>4</v>
      </c>
      <c r="B74" s="53" t="s">
        <v>378</v>
      </c>
      <c r="C74" s="7" t="s">
        <v>256</v>
      </c>
      <c r="D74" s="8"/>
      <c r="E74" s="7">
        <f t="shared" si="5"/>
        <v>0</v>
      </c>
      <c r="F74" s="8"/>
      <c r="G74" s="35"/>
    </row>
    <row r="75" spans="1:7" x14ac:dyDescent="0.25">
      <c r="A75" s="33"/>
      <c r="B75" s="51" t="s">
        <v>90</v>
      </c>
      <c r="C75" s="33" t="s">
        <v>86</v>
      </c>
      <c r="D75" s="32" t="s">
        <v>86</v>
      </c>
      <c r="E75" s="33" t="s">
        <v>86</v>
      </c>
      <c r="F75" s="32"/>
      <c r="G75" s="35"/>
    </row>
    <row r="76" spans="1:7" x14ac:dyDescent="0.25">
      <c r="A76" s="7">
        <v>5</v>
      </c>
      <c r="B76" s="53" t="s">
        <v>91</v>
      </c>
      <c r="C76" s="7" t="s">
        <v>265</v>
      </c>
      <c r="D76" s="8"/>
      <c r="E76" s="7">
        <f>IF(D76&gt;=12,1,IF(D76&lt;5,0,0.5))</f>
        <v>0</v>
      </c>
      <c r="F76" s="8"/>
      <c r="G76" s="35"/>
    </row>
    <row r="77" spans="1:7" ht="47.25" x14ac:dyDescent="0.25">
      <c r="A77" s="7">
        <v>6</v>
      </c>
      <c r="B77" s="53" t="s">
        <v>379</v>
      </c>
      <c r="C77" s="7" t="s">
        <v>265</v>
      </c>
      <c r="D77" s="8"/>
      <c r="E77" s="7">
        <f>IF(D77&gt;=12,1,IF(D77&lt;5,0,0.5))</f>
        <v>0</v>
      </c>
      <c r="F77" s="8"/>
      <c r="G77" s="35"/>
    </row>
    <row r="78" spans="1:7" ht="47.25" x14ac:dyDescent="0.25">
      <c r="A78" s="7">
        <v>7</v>
      </c>
      <c r="B78" s="53" t="s">
        <v>92</v>
      </c>
      <c r="C78" s="7" t="s">
        <v>257</v>
      </c>
      <c r="D78" s="8"/>
      <c r="E78" s="7">
        <f>IF(D78="có",1,0)</f>
        <v>0</v>
      </c>
      <c r="F78" s="8"/>
      <c r="G78" s="35"/>
    </row>
    <row r="79" spans="1:7" x14ac:dyDescent="0.25">
      <c r="A79" s="33"/>
      <c r="B79" s="51" t="s">
        <v>93</v>
      </c>
      <c r="C79" s="33" t="s">
        <v>86</v>
      </c>
      <c r="D79" s="32" t="s">
        <v>86</v>
      </c>
      <c r="E79" s="33" t="s">
        <v>86</v>
      </c>
      <c r="F79" s="32"/>
      <c r="G79" s="35"/>
    </row>
    <row r="80" spans="1:7" ht="31.5" x14ac:dyDescent="0.25">
      <c r="A80" s="7">
        <v>8</v>
      </c>
      <c r="B80" s="53" t="s">
        <v>94</v>
      </c>
      <c r="C80" s="7" t="s">
        <v>266</v>
      </c>
      <c r="D80" s="8"/>
      <c r="E80" s="7">
        <f>IF(D80&gt;=8,1,IF(D80&lt;3,0,0.5))</f>
        <v>0</v>
      </c>
      <c r="F80" s="8"/>
      <c r="G80" s="35"/>
    </row>
    <row r="81" spans="1:7" ht="31.5" x14ac:dyDescent="0.25">
      <c r="A81" s="7">
        <v>9</v>
      </c>
      <c r="B81" s="53" t="s">
        <v>95</v>
      </c>
      <c r="C81" s="7" t="s">
        <v>266</v>
      </c>
      <c r="D81" s="8"/>
      <c r="E81" s="7">
        <f>IF(D81&gt;=4,1,IF(D81&lt;=0,0,0.5))</f>
        <v>0</v>
      </c>
      <c r="F81" s="8"/>
      <c r="G81" s="35"/>
    </row>
    <row r="82" spans="1:7" ht="31.5" x14ac:dyDescent="0.25">
      <c r="A82" s="7">
        <v>10</v>
      </c>
      <c r="B82" s="53" t="s">
        <v>96</v>
      </c>
      <c r="C82" s="7" t="s">
        <v>266</v>
      </c>
      <c r="D82" s="8"/>
      <c r="E82" s="7">
        <f>IF(D82&gt;=4,1,IF(D82&lt;=0,0,0.5))</f>
        <v>0</v>
      </c>
      <c r="F82" s="8"/>
      <c r="G82" s="35"/>
    </row>
    <row r="83" spans="1:7" ht="31.5" x14ac:dyDescent="0.25">
      <c r="A83" s="7">
        <v>11</v>
      </c>
      <c r="B83" s="53" t="s">
        <v>97</v>
      </c>
      <c r="C83" s="7" t="s">
        <v>266</v>
      </c>
      <c r="D83" s="8"/>
      <c r="E83" s="7">
        <f>IF(D83&gt;=2,1,IF(D83&lt;=0,0,0.5))</f>
        <v>0</v>
      </c>
      <c r="F83" s="8"/>
      <c r="G83" s="35"/>
    </row>
    <row r="84" spans="1:7" ht="31.5" x14ac:dyDescent="0.25">
      <c r="A84" s="7">
        <v>12</v>
      </c>
      <c r="B84" s="53" t="s">
        <v>98</v>
      </c>
      <c r="C84" s="7" t="s">
        <v>266</v>
      </c>
      <c r="D84" s="8"/>
      <c r="E84" s="7">
        <f>IF(D84&gt;=2,1,IF(D84&lt;=0,0,0.5))</f>
        <v>0</v>
      </c>
      <c r="F84" s="8"/>
      <c r="G84" s="35"/>
    </row>
    <row r="85" spans="1:7" ht="31.5" x14ac:dyDescent="0.25">
      <c r="A85" s="7">
        <v>13</v>
      </c>
      <c r="B85" s="53" t="s">
        <v>99</v>
      </c>
      <c r="C85" s="7" t="s">
        <v>266</v>
      </c>
      <c r="D85" s="8"/>
      <c r="E85" s="7">
        <f>IF(D85&gt;=2,1,IF(D85&lt;=0,0,0.5))</f>
        <v>0</v>
      </c>
      <c r="F85" s="8"/>
      <c r="G85" s="35"/>
    </row>
    <row r="86" spans="1:7" ht="31.5" x14ac:dyDescent="0.25">
      <c r="A86" s="7">
        <v>14</v>
      </c>
      <c r="B86" s="53" t="s">
        <v>100</v>
      </c>
      <c r="C86" s="7" t="s">
        <v>266</v>
      </c>
      <c r="D86" s="8"/>
      <c r="E86" s="7">
        <f>IF(D86&gt;=8,1,IF(D86&lt;3,0,0.5))</f>
        <v>0</v>
      </c>
      <c r="F86" s="8"/>
      <c r="G86" s="35"/>
    </row>
    <row r="87" spans="1:7" x14ac:dyDescent="0.25">
      <c r="A87" s="7">
        <v>15</v>
      </c>
      <c r="B87" s="53" t="s">
        <v>101</v>
      </c>
      <c r="C87" s="7" t="s">
        <v>266</v>
      </c>
      <c r="D87" s="8"/>
      <c r="E87" s="7">
        <f>IF(D87&gt;=12,1,IF(D87&lt;4,0,0.5))</f>
        <v>0</v>
      </c>
      <c r="F87" s="8"/>
      <c r="G87" s="35"/>
    </row>
    <row r="88" spans="1:7" ht="31.5" x14ac:dyDescent="0.25">
      <c r="A88" s="7">
        <v>16</v>
      </c>
      <c r="B88" s="53" t="s">
        <v>102</v>
      </c>
      <c r="C88" s="7" t="s">
        <v>266</v>
      </c>
      <c r="D88" s="8"/>
      <c r="E88" s="7">
        <f>IF(D88&gt;=4,1,IF(D88&lt;=0,0,0.5))</f>
        <v>0</v>
      </c>
      <c r="F88" s="8"/>
      <c r="G88" s="35"/>
    </row>
    <row r="89" spans="1:7" ht="31.5" x14ac:dyDescent="0.25">
      <c r="A89" s="33"/>
      <c r="B89" s="51" t="s">
        <v>103</v>
      </c>
      <c r="C89" s="33" t="s">
        <v>86</v>
      </c>
      <c r="D89" s="32" t="s">
        <v>86</v>
      </c>
      <c r="E89" s="33" t="s">
        <v>86</v>
      </c>
      <c r="F89" s="32"/>
      <c r="G89" s="35"/>
    </row>
    <row r="90" spans="1:7" ht="47.25" x14ac:dyDescent="0.25">
      <c r="A90" s="7">
        <v>17</v>
      </c>
      <c r="B90" s="53" t="s">
        <v>104</v>
      </c>
      <c r="C90" s="7" t="s">
        <v>251</v>
      </c>
      <c r="D90" s="8"/>
      <c r="E90" s="7">
        <f t="shared" ref="E90:E92" si="6">IF(D90="có",1,0)</f>
        <v>0</v>
      </c>
      <c r="F90" s="8"/>
      <c r="G90" s="35"/>
    </row>
    <row r="91" spans="1:7" x14ac:dyDescent="0.25">
      <c r="A91" s="7">
        <v>18</v>
      </c>
      <c r="B91" s="53" t="s">
        <v>105</v>
      </c>
      <c r="C91" s="7" t="s">
        <v>251</v>
      </c>
      <c r="D91" s="8"/>
      <c r="E91" s="7">
        <f t="shared" si="6"/>
        <v>0</v>
      </c>
      <c r="F91" s="8"/>
      <c r="G91" s="35"/>
    </row>
    <row r="92" spans="1:7" ht="47.25" x14ac:dyDescent="0.25">
      <c r="A92" s="7">
        <v>19</v>
      </c>
      <c r="B92" s="53" t="s">
        <v>106</v>
      </c>
      <c r="C92" s="7" t="s">
        <v>251</v>
      </c>
      <c r="D92" s="8"/>
      <c r="E92" s="7">
        <f t="shared" si="6"/>
        <v>0</v>
      </c>
      <c r="F92" s="8"/>
      <c r="G92" s="35"/>
    </row>
    <row r="93" spans="1:7" x14ac:dyDescent="0.25">
      <c r="A93" s="33"/>
      <c r="B93" s="51" t="s">
        <v>107</v>
      </c>
      <c r="C93" s="33" t="s">
        <v>86</v>
      </c>
      <c r="D93" s="32" t="s">
        <v>86</v>
      </c>
      <c r="E93" s="33" t="s">
        <v>86</v>
      </c>
      <c r="F93" s="32"/>
      <c r="G93" s="35"/>
    </row>
    <row r="94" spans="1:7" ht="47.25" x14ac:dyDescent="0.25">
      <c r="A94" s="7">
        <v>20</v>
      </c>
      <c r="B94" s="53" t="s">
        <v>108</v>
      </c>
      <c r="C94" s="7" t="s">
        <v>258</v>
      </c>
      <c r="D94" s="8"/>
      <c r="E94" s="7">
        <f>IF(D94="Đầy đủ",1,0)</f>
        <v>0</v>
      </c>
      <c r="F94" s="8"/>
      <c r="G94" s="35"/>
    </row>
    <row r="95" spans="1:7" ht="31.5" x14ac:dyDescent="0.25">
      <c r="A95" s="7">
        <v>21</v>
      </c>
      <c r="B95" s="53" t="s">
        <v>109</v>
      </c>
      <c r="C95" s="7" t="s">
        <v>257</v>
      </c>
      <c r="D95" s="8"/>
      <c r="E95" s="7">
        <f>IF(D95="có",1,0)</f>
        <v>0</v>
      </c>
      <c r="F95" s="8"/>
      <c r="G95" s="35"/>
    </row>
    <row r="96" spans="1:7" x14ac:dyDescent="0.25">
      <c r="A96" s="33"/>
      <c r="B96" s="51" t="s">
        <v>110</v>
      </c>
      <c r="C96" s="33" t="s">
        <v>86</v>
      </c>
      <c r="D96" s="32" t="s">
        <v>86</v>
      </c>
      <c r="E96" s="33" t="s">
        <v>86</v>
      </c>
      <c r="F96" s="32"/>
      <c r="G96" s="35"/>
    </row>
    <row r="97" spans="1:7" ht="47.25" x14ac:dyDescent="0.25">
      <c r="A97" s="7">
        <v>22</v>
      </c>
      <c r="B97" s="53" t="s">
        <v>111</v>
      </c>
      <c r="C97" s="7" t="s">
        <v>258</v>
      </c>
      <c r="D97" s="8"/>
      <c r="E97" s="7">
        <f>IF(D97="Đầy đủ",1,0)</f>
        <v>0</v>
      </c>
      <c r="F97" s="8"/>
      <c r="G97" s="35"/>
    </row>
    <row r="98" spans="1:7" ht="47.25" x14ac:dyDescent="0.25">
      <c r="A98" s="7">
        <v>23</v>
      </c>
      <c r="B98" s="53" t="s">
        <v>112</v>
      </c>
      <c r="C98" s="7" t="s">
        <v>258</v>
      </c>
      <c r="D98" s="8"/>
      <c r="E98" s="7">
        <f>IF(D98="Đầy đủ",1,0)</f>
        <v>0</v>
      </c>
      <c r="F98" s="8"/>
      <c r="G98" s="35"/>
    </row>
    <row r="99" spans="1:7" x14ac:dyDescent="0.25">
      <c r="A99" s="33"/>
      <c r="B99" s="51" t="s">
        <v>113</v>
      </c>
      <c r="C99" s="33" t="s">
        <v>86</v>
      </c>
      <c r="D99" s="32" t="s">
        <v>86</v>
      </c>
      <c r="E99" s="33" t="s">
        <v>86</v>
      </c>
      <c r="F99" s="32"/>
      <c r="G99" s="35"/>
    </row>
    <row r="100" spans="1:7" x14ac:dyDescent="0.25">
      <c r="A100" s="7">
        <v>24</v>
      </c>
      <c r="B100" s="53" t="s">
        <v>114</v>
      </c>
      <c r="C100" s="7" t="s">
        <v>85</v>
      </c>
      <c r="D100" s="8"/>
      <c r="E100" s="7">
        <f>IF(D100&gt;=100,1,0)</f>
        <v>0</v>
      </c>
      <c r="F100" s="8"/>
      <c r="G100" s="35"/>
    </row>
    <row r="101" spans="1:7" x14ac:dyDescent="0.25">
      <c r="A101" s="7">
        <v>25</v>
      </c>
      <c r="B101" s="53" t="s">
        <v>115</v>
      </c>
      <c r="C101" s="7" t="s">
        <v>251</v>
      </c>
      <c r="D101" s="8"/>
      <c r="E101" s="7">
        <f t="shared" ref="E101:E102" si="7">IF(D101="có",1,0)</f>
        <v>0</v>
      </c>
      <c r="F101" s="8"/>
      <c r="G101" s="35"/>
    </row>
    <row r="102" spans="1:7" x14ac:dyDescent="0.25">
      <c r="A102" s="7">
        <v>26</v>
      </c>
      <c r="B102" s="53" t="s">
        <v>116</v>
      </c>
      <c r="C102" s="7" t="s">
        <v>251</v>
      </c>
      <c r="D102" s="8"/>
      <c r="E102" s="7">
        <f t="shared" si="7"/>
        <v>0</v>
      </c>
      <c r="F102" s="8"/>
      <c r="G102" s="35"/>
    </row>
    <row r="103" spans="1:7" ht="31.5" x14ac:dyDescent="0.25">
      <c r="A103" s="33"/>
      <c r="B103" s="51" t="s">
        <v>117</v>
      </c>
      <c r="C103" s="33" t="s">
        <v>86</v>
      </c>
      <c r="D103" s="32" t="s">
        <v>86</v>
      </c>
      <c r="E103" s="33" t="s">
        <v>86</v>
      </c>
      <c r="F103" s="32"/>
      <c r="G103" s="35"/>
    </row>
    <row r="104" spans="1:7" ht="126" x14ac:dyDescent="0.25">
      <c r="A104" s="7">
        <v>27</v>
      </c>
      <c r="B104" s="53" t="s">
        <v>118</v>
      </c>
      <c r="C104" s="7" t="s">
        <v>267</v>
      </c>
      <c r="D104" s="8"/>
      <c r="E104" s="7">
        <f>IF(D104="Cập nhật kịp thời đầy đủ danh sách và thông tin",1,0)</f>
        <v>0</v>
      </c>
      <c r="F104" s="8"/>
      <c r="G104" s="35"/>
    </row>
    <row r="105" spans="1:7" ht="126" x14ac:dyDescent="0.25">
      <c r="A105" s="58">
        <v>28</v>
      </c>
      <c r="B105" s="59" t="s">
        <v>119</v>
      </c>
      <c r="C105" s="7" t="s">
        <v>267</v>
      </c>
      <c r="D105" s="8"/>
      <c r="E105" s="7">
        <f>IF(D105="Cập nhật kịp thời đầy đủ danh sách và thông tin",1,0)</f>
        <v>0</v>
      </c>
      <c r="F105" s="36"/>
      <c r="G105" s="35"/>
    </row>
    <row r="106" spans="1:7" x14ac:dyDescent="0.25">
      <c r="A106" s="33"/>
      <c r="B106" s="51" t="s">
        <v>120</v>
      </c>
      <c r="C106" s="33" t="s">
        <v>86</v>
      </c>
      <c r="D106" s="32" t="s">
        <v>86</v>
      </c>
      <c r="E106" s="33" t="s">
        <v>86</v>
      </c>
      <c r="F106" s="32"/>
      <c r="G106" s="35"/>
    </row>
    <row r="107" spans="1:7" ht="31.5" x14ac:dyDescent="0.25">
      <c r="A107" s="7">
        <v>29</v>
      </c>
      <c r="B107" s="53" t="s">
        <v>121</v>
      </c>
      <c r="C107" s="7" t="s">
        <v>268</v>
      </c>
      <c r="D107" s="8"/>
      <c r="E107" s="7">
        <f>IF(D107&gt;=4,1,IF(D107&lt;2,0,0.5))</f>
        <v>0</v>
      </c>
      <c r="F107" s="8"/>
      <c r="G107" s="35"/>
    </row>
    <row r="108" spans="1:7" x14ac:dyDescent="0.25">
      <c r="A108" s="7">
        <v>30</v>
      </c>
      <c r="B108" s="53" t="s">
        <v>122</v>
      </c>
      <c r="C108" s="7" t="s">
        <v>251</v>
      </c>
      <c r="D108" s="8"/>
      <c r="E108" s="7">
        <f t="shared" ref="E108" si="8">IF(D108="có",1,0)</f>
        <v>0</v>
      </c>
      <c r="F108" s="8"/>
      <c r="G108" s="35"/>
    </row>
    <row r="109" spans="1:7" ht="31.5" x14ac:dyDescent="0.25">
      <c r="A109" s="7">
        <v>31</v>
      </c>
      <c r="B109" s="53" t="s">
        <v>123</v>
      </c>
      <c r="C109" s="7" t="s">
        <v>268</v>
      </c>
      <c r="D109" s="8"/>
      <c r="E109" s="7">
        <f>IF(D109&gt;=4,1,IF(D109&lt;2,0,0.5))</f>
        <v>0</v>
      </c>
      <c r="F109" s="8"/>
      <c r="G109" s="35"/>
    </row>
    <row r="110" spans="1:7" ht="31.5" x14ac:dyDescent="0.25">
      <c r="A110" s="7">
        <v>32</v>
      </c>
      <c r="B110" s="53" t="s">
        <v>124</v>
      </c>
      <c r="C110" s="7" t="s">
        <v>251</v>
      </c>
      <c r="D110" s="8"/>
      <c r="E110" s="7">
        <f t="shared" ref="E110" si="9">IF(D110="có",1,0)</f>
        <v>0</v>
      </c>
      <c r="F110" s="8"/>
      <c r="G110" s="35"/>
    </row>
    <row r="111" spans="1:7" ht="31.5" x14ac:dyDescent="0.25">
      <c r="A111" s="7">
        <v>33</v>
      </c>
      <c r="B111" s="53" t="s">
        <v>125</v>
      </c>
      <c r="C111" s="7" t="s">
        <v>268</v>
      </c>
      <c r="D111" s="8"/>
      <c r="E111" s="7">
        <f>IF(D111&gt;=4,1,IF(D111&lt;2,0,0.5))</f>
        <v>0</v>
      </c>
      <c r="F111" s="8"/>
      <c r="G111" s="35"/>
    </row>
    <row r="112" spans="1:7" x14ac:dyDescent="0.25">
      <c r="A112" s="7">
        <v>34</v>
      </c>
      <c r="B112" s="53" t="s">
        <v>126</v>
      </c>
      <c r="C112" s="7" t="s">
        <v>251</v>
      </c>
      <c r="D112" s="8"/>
      <c r="E112" s="7">
        <f t="shared" ref="E112:E114" si="10">IF(D112="có",1,0)</f>
        <v>0</v>
      </c>
      <c r="F112" s="8"/>
      <c r="G112" s="35"/>
    </row>
    <row r="113" spans="1:7" x14ac:dyDescent="0.25">
      <c r="A113" s="7">
        <v>35</v>
      </c>
      <c r="B113" s="53" t="s">
        <v>127</v>
      </c>
      <c r="C113" s="7" t="s">
        <v>251</v>
      </c>
      <c r="D113" s="8"/>
      <c r="E113" s="7">
        <f t="shared" si="10"/>
        <v>0</v>
      </c>
      <c r="F113" s="8"/>
      <c r="G113" s="35"/>
    </row>
    <row r="114" spans="1:7" ht="31.5" x14ac:dyDescent="0.25">
      <c r="A114" s="7">
        <v>36</v>
      </c>
      <c r="B114" s="53" t="s">
        <v>128</v>
      </c>
      <c r="C114" s="7" t="s">
        <v>251</v>
      </c>
      <c r="D114" s="8"/>
      <c r="E114" s="7">
        <f t="shared" si="10"/>
        <v>0</v>
      </c>
      <c r="F114" s="8"/>
      <c r="G114" s="35"/>
    </row>
    <row r="115" spans="1:7" x14ac:dyDescent="0.25">
      <c r="A115" s="33"/>
      <c r="B115" s="51" t="s">
        <v>129</v>
      </c>
      <c r="C115" s="33" t="s">
        <v>86</v>
      </c>
      <c r="D115" s="32" t="s">
        <v>86</v>
      </c>
      <c r="E115" s="33" t="s">
        <v>86</v>
      </c>
      <c r="F115" s="32"/>
      <c r="G115" s="35"/>
    </row>
    <row r="116" spans="1:7" ht="47.25" x14ac:dyDescent="0.25">
      <c r="A116" s="7">
        <v>37</v>
      </c>
      <c r="B116" s="53" t="s">
        <v>130</v>
      </c>
      <c r="C116" s="7" t="s">
        <v>85</v>
      </c>
      <c r="D116" s="8"/>
      <c r="E116" s="7">
        <f t="shared" ref="E116:E119" si="11">D116*1/100</f>
        <v>0</v>
      </c>
      <c r="F116" s="8"/>
      <c r="G116" s="35" t="s">
        <v>283</v>
      </c>
    </row>
    <row r="117" spans="1:7" ht="31.5" x14ac:dyDescent="0.25">
      <c r="A117" s="7">
        <v>38</v>
      </c>
      <c r="B117" s="53" t="s">
        <v>131</v>
      </c>
      <c r="C117" s="7" t="s">
        <v>85</v>
      </c>
      <c r="D117" s="8"/>
      <c r="E117" s="7">
        <f t="shared" si="11"/>
        <v>0</v>
      </c>
      <c r="F117" s="8"/>
      <c r="G117" s="35"/>
    </row>
    <row r="118" spans="1:7" ht="31.5" x14ac:dyDescent="0.25">
      <c r="A118" s="7">
        <v>39</v>
      </c>
      <c r="B118" s="53" t="s">
        <v>132</v>
      </c>
      <c r="C118" s="7" t="s">
        <v>85</v>
      </c>
      <c r="D118" s="8"/>
      <c r="E118" s="7">
        <f t="shared" si="11"/>
        <v>0</v>
      </c>
      <c r="F118" s="8"/>
      <c r="G118" s="35"/>
    </row>
    <row r="119" spans="1:7" ht="31.5" x14ac:dyDescent="0.25">
      <c r="A119" s="7">
        <v>40</v>
      </c>
      <c r="B119" s="53" t="s">
        <v>133</v>
      </c>
      <c r="C119" s="7" t="s">
        <v>85</v>
      </c>
      <c r="D119" s="8"/>
      <c r="E119" s="7">
        <f t="shared" si="11"/>
        <v>0</v>
      </c>
      <c r="F119" s="8"/>
      <c r="G119" s="35"/>
    </row>
    <row r="120" spans="1:7" x14ac:dyDescent="0.25">
      <c r="A120" s="33" t="s">
        <v>48</v>
      </c>
      <c r="B120" s="51" t="s">
        <v>134</v>
      </c>
      <c r="C120" s="33" t="s">
        <v>86</v>
      </c>
      <c r="D120" s="32" t="s">
        <v>86</v>
      </c>
      <c r="E120" s="33">
        <f>SUM(E121:E160)</f>
        <v>0</v>
      </c>
      <c r="F120" s="32"/>
      <c r="G120" s="35"/>
    </row>
    <row r="121" spans="1:7" ht="63" x14ac:dyDescent="0.25">
      <c r="A121" s="33"/>
      <c r="B121" s="51" t="s">
        <v>135</v>
      </c>
      <c r="C121" s="33" t="s">
        <v>86</v>
      </c>
      <c r="D121" s="32" t="s">
        <v>86</v>
      </c>
      <c r="E121" s="33" t="s">
        <v>86</v>
      </c>
      <c r="F121" s="32"/>
      <c r="G121" s="35"/>
    </row>
    <row r="122" spans="1:7" ht="47.25" x14ac:dyDescent="0.25">
      <c r="A122" s="7">
        <v>1</v>
      </c>
      <c r="B122" s="53" t="s">
        <v>136</v>
      </c>
      <c r="C122" s="7" t="s">
        <v>85</v>
      </c>
      <c r="D122" s="8"/>
      <c r="E122" s="7">
        <f t="shared" ref="E122:E128" si="12">D122*1/100</f>
        <v>0</v>
      </c>
      <c r="F122" s="8"/>
      <c r="G122" s="35"/>
    </row>
    <row r="123" spans="1:7" ht="47.25" x14ac:dyDescent="0.25">
      <c r="A123" s="7">
        <v>2</v>
      </c>
      <c r="B123" s="53" t="s">
        <v>138</v>
      </c>
      <c r="C123" s="7" t="s">
        <v>85</v>
      </c>
      <c r="D123" s="8"/>
      <c r="E123" s="7">
        <f t="shared" si="12"/>
        <v>0</v>
      </c>
      <c r="F123" s="8"/>
      <c r="G123" s="35"/>
    </row>
    <row r="124" spans="1:7" ht="47.25" x14ac:dyDescent="0.25">
      <c r="A124" s="7">
        <v>3</v>
      </c>
      <c r="B124" s="53" t="s">
        <v>139</v>
      </c>
      <c r="C124" s="7" t="s">
        <v>85</v>
      </c>
      <c r="D124" s="8"/>
      <c r="E124" s="7">
        <f t="shared" si="12"/>
        <v>0</v>
      </c>
      <c r="F124" s="8"/>
      <c r="G124" s="35"/>
    </row>
    <row r="125" spans="1:7" ht="63" x14ac:dyDescent="0.25">
      <c r="A125" s="7">
        <v>4</v>
      </c>
      <c r="B125" s="53" t="s">
        <v>140</v>
      </c>
      <c r="C125" s="7" t="s">
        <v>85</v>
      </c>
      <c r="D125" s="8"/>
      <c r="E125" s="7">
        <f t="shared" si="12"/>
        <v>0</v>
      </c>
      <c r="F125" s="8"/>
      <c r="G125" s="35"/>
    </row>
    <row r="126" spans="1:7" ht="47.25" x14ac:dyDescent="0.25">
      <c r="A126" s="7">
        <v>5</v>
      </c>
      <c r="B126" s="53" t="s">
        <v>141</v>
      </c>
      <c r="C126" s="7" t="s">
        <v>85</v>
      </c>
      <c r="D126" s="8"/>
      <c r="E126" s="7">
        <f t="shared" si="12"/>
        <v>0</v>
      </c>
      <c r="F126" s="8"/>
      <c r="G126" s="35"/>
    </row>
    <row r="127" spans="1:7" ht="31.5" x14ac:dyDescent="0.25">
      <c r="A127" s="7">
        <v>6</v>
      </c>
      <c r="B127" s="53" t="s">
        <v>142</v>
      </c>
      <c r="C127" s="7" t="s">
        <v>85</v>
      </c>
      <c r="D127" s="8"/>
      <c r="E127" s="7">
        <f t="shared" si="12"/>
        <v>0</v>
      </c>
      <c r="F127" s="8"/>
      <c r="G127" s="35"/>
    </row>
    <row r="128" spans="1:7" ht="31.5" x14ac:dyDescent="0.25">
      <c r="A128" s="7">
        <v>7</v>
      </c>
      <c r="B128" s="53" t="s">
        <v>143</v>
      </c>
      <c r="C128" s="7" t="s">
        <v>85</v>
      </c>
      <c r="D128" s="8"/>
      <c r="E128" s="7">
        <f t="shared" si="12"/>
        <v>0</v>
      </c>
      <c r="F128" s="8"/>
      <c r="G128" s="35"/>
    </row>
    <row r="129" spans="1:7" x14ac:dyDescent="0.25">
      <c r="A129" s="33"/>
      <c r="B129" s="51" t="s">
        <v>144</v>
      </c>
      <c r="C129" s="33" t="s">
        <v>86</v>
      </c>
      <c r="D129" s="32" t="s">
        <v>86</v>
      </c>
      <c r="E129" s="33" t="s">
        <v>86</v>
      </c>
      <c r="F129" s="32"/>
      <c r="G129" s="35"/>
    </row>
    <row r="130" spans="1:7" ht="63" x14ac:dyDescent="0.25">
      <c r="A130" s="7">
        <v>8</v>
      </c>
      <c r="B130" s="53" t="s">
        <v>145</v>
      </c>
      <c r="C130" s="7" t="s">
        <v>85</v>
      </c>
      <c r="D130" s="8"/>
      <c r="E130" s="7">
        <f t="shared" ref="E130:E135" si="13">D130*1/100</f>
        <v>0</v>
      </c>
      <c r="F130" s="8"/>
      <c r="G130" s="35"/>
    </row>
    <row r="131" spans="1:7" ht="63" x14ac:dyDescent="0.25">
      <c r="A131" s="7">
        <v>9</v>
      </c>
      <c r="B131" s="53" t="s">
        <v>146</v>
      </c>
      <c r="C131" s="7" t="s">
        <v>85</v>
      </c>
      <c r="D131" s="8"/>
      <c r="E131" s="7">
        <f t="shared" si="13"/>
        <v>0</v>
      </c>
      <c r="F131" s="8"/>
      <c r="G131" s="35"/>
    </row>
    <row r="132" spans="1:7" ht="63" x14ac:dyDescent="0.25">
      <c r="A132" s="7">
        <v>10</v>
      </c>
      <c r="B132" s="53" t="s">
        <v>147</v>
      </c>
      <c r="C132" s="7" t="s">
        <v>85</v>
      </c>
      <c r="D132" s="8"/>
      <c r="E132" s="7">
        <f t="shared" si="13"/>
        <v>0</v>
      </c>
      <c r="F132" s="8"/>
      <c r="G132" s="35"/>
    </row>
    <row r="133" spans="1:7" x14ac:dyDescent="0.25">
      <c r="A133" s="7">
        <v>11</v>
      </c>
      <c r="B133" s="53" t="s">
        <v>148</v>
      </c>
      <c r="C133" s="7" t="s">
        <v>85</v>
      </c>
      <c r="D133" s="8"/>
      <c r="E133" s="7">
        <f t="shared" si="13"/>
        <v>0</v>
      </c>
      <c r="F133" s="8"/>
      <c r="G133" s="35"/>
    </row>
    <row r="134" spans="1:7" x14ac:dyDescent="0.25">
      <c r="A134" s="7">
        <v>12</v>
      </c>
      <c r="B134" s="53" t="s">
        <v>149</v>
      </c>
      <c r="C134" s="7" t="s">
        <v>85</v>
      </c>
      <c r="D134" s="8"/>
      <c r="E134" s="7">
        <f t="shared" si="13"/>
        <v>0</v>
      </c>
      <c r="F134" s="8"/>
      <c r="G134" s="35"/>
    </row>
    <row r="135" spans="1:7" ht="47.25" x14ac:dyDescent="0.25">
      <c r="A135" s="7">
        <v>13</v>
      </c>
      <c r="B135" s="53" t="s">
        <v>150</v>
      </c>
      <c r="C135" s="7" t="s">
        <v>85</v>
      </c>
      <c r="D135" s="8"/>
      <c r="E135" s="7">
        <f t="shared" si="13"/>
        <v>0</v>
      </c>
      <c r="F135" s="8"/>
      <c r="G135" s="35"/>
    </row>
    <row r="136" spans="1:7" x14ac:dyDescent="0.25">
      <c r="A136" s="33"/>
      <c r="B136" s="51" t="s">
        <v>151</v>
      </c>
      <c r="C136" s="33" t="s">
        <v>86</v>
      </c>
      <c r="D136" s="32" t="s">
        <v>86</v>
      </c>
      <c r="E136" s="33" t="s">
        <v>86</v>
      </c>
      <c r="F136" s="32"/>
      <c r="G136" s="35"/>
    </row>
    <row r="137" spans="1:7" ht="47.25" x14ac:dyDescent="0.25">
      <c r="A137" s="7">
        <v>14</v>
      </c>
      <c r="B137" s="53" t="s">
        <v>152</v>
      </c>
      <c r="C137" s="7" t="s">
        <v>85</v>
      </c>
      <c r="D137" s="8"/>
      <c r="E137" s="7">
        <f t="shared" ref="E137:E140" si="14">D137*1/100</f>
        <v>0</v>
      </c>
      <c r="F137" s="8"/>
      <c r="G137" s="35"/>
    </row>
    <row r="138" spans="1:7" ht="47.25" x14ac:dyDescent="0.25">
      <c r="A138" s="7">
        <v>15</v>
      </c>
      <c r="B138" s="53" t="s">
        <v>153</v>
      </c>
      <c r="C138" s="7" t="s">
        <v>85</v>
      </c>
      <c r="D138" s="8"/>
      <c r="E138" s="7">
        <f t="shared" si="14"/>
        <v>0</v>
      </c>
      <c r="F138" s="8"/>
      <c r="G138" s="35"/>
    </row>
    <row r="139" spans="1:7" ht="47.25" x14ac:dyDescent="0.25">
      <c r="A139" s="7">
        <v>16</v>
      </c>
      <c r="B139" s="53" t="s">
        <v>154</v>
      </c>
      <c r="C139" s="7" t="s">
        <v>85</v>
      </c>
      <c r="D139" s="8"/>
      <c r="E139" s="7">
        <f t="shared" si="14"/>
        <v>0</v>
      </c>
      <c r="F139" s="8"/>
      <c r="G139" s="35"/>
    </row>
    <row r="140" spans="1:7" ht="47.25" x14ac:dyDescent="0.25">
      <c r="A140" s="7">
        <v>17</v>
      </c>
      <c r="B140" s="53" t="s">
        <v>155</v>
      </c>
      <c r="C140" s="7" t="s">
        <v>85</v>
      </c>
      <c r="D140" s="8"/>
      <c r="E140" s="7">
        <f t="shared" si="14"/>
        <v>0</v>
      </c>
      <c r="F140" s="8"/>
      <c r="G140" s="35"/>
    </row>
    <row r="141" spans="1:7" ht="31.5" x14ac:dyDescent="0.25">
      <c r="A141" s="33"/>
      <c r="B141" s="51" t="s">
        <v>380</v>
      </c>
      <c r="C141" s="33" t="s">
        <v>86</v>
      </c>
      <c r="D141" s="32" t="s">
        <v>86</v>
      </c>
      <c r="E141" s="33" t="s">
        <v>86</v>
      </c>
      <c r="F141" s="32"/>
      <c r="G141" s="35"/>
    </row>
    <row r="142" spans="1:7" ht="47.25" x14ac:dyDescent="0.25">
      <c r="A142" s="7">
        <v>18</v>
      </c>
      <c r="B142" s="53" t="s">
        <v>156</v>
      </c>
      <c r="C142" s="7" t="s">
        <v>251</v>
      </c>
      <c r="D142" s="8"/>
      <c r="E142" s="7">
        <f t="shared" ref="E142" si="15">IF(D142="có",1,0)</f>
        <v>0</v>
      </c>
      <c r="F142" s="8"/>
      <c r="G142" s="35"/>
    </row>
    <row r="143" spans="1:7" ht="47.25" x14ac:dyDescent="0.25">
      <c r="A143" s="7">
        <v>19</v>
      </c>
      <c r="B143" s="53" t="s">
        <v>157</v>
      </c>
      <c r="C143" s="7" t="s">
        <v>85</v>
      </c>
      <c r="D143" s="8"/>
      <c r="E143" s="7">
        <f t="shared" ref="E143:E148" si="16">D143*1/100</f>
        <v>0</v>
      </c>
      <c r="F143" s="8"/>
      <c r="G143" s="35"/>
    </row>
    <row r="144" spans="1:7" ht="63" x14ac:dyDescent="0.25">
      <c r="A144" s="7">
        <v>20</v>
      </c>
      <c r="B144" s="53" t="s">
        <v>158</v>
      </c>
      <c r="C144" s="7" t="s">
        <v>85</v>
      </c>
      <c r="D144" s="8"/>
      <c r="E144" s="7">
        <f t="shared" si="16"/>
        <v>0</v>
      </c>
      <c r="F144" s="8"/>
      <c r="G144" s="35"/>
    </row>
    <row r="145" spans="1:7" ht="31.5" x14ac:dyDescent="0.25">
      <c r="A145" s="7">
        <v>21</v>
      </c>
      <c r="B145" s="53" t="s">
        <v>159</v>
      </c>
      <c r="C145" s="7" t="s">
        <v>85</v>
      </c>
      <c r="D145" s="8"/>
      <c r="E145" s="7">
        <f t="shared" si="16"/>
        <v>0</v>
      </c>
      <c r="F145" s="8"/>
      <c r="G145" s="35"/>
    </row>
    <row r="146" spans="1:7" ht="47.25" x14ac:dyDescent="0.25">
      <c r="A146" s="7">
        <v>22</v>
      </c>
      <c r="B146" s="53" t="s">
        <v>160</v>
      </c>
      <c r="C146" s="7" t="s">
        <v>85</v>
      </c>
      <c r="D146" s="8"/>
      <c r="E146" s="7">
        <f t="shared" si="16"/>
        <v>0</v>
      </c>
      <c r="F146" s="8"/>
      <c r="G146" s="35"/>
    </row>
    <row r="147" spans="1:7" ht="63" x14ac:dyDescent="0.25">
      <c r="A147" s="7">
        <v>23</v>
      </c>
      <c r="B147" s="53" t="s">
        <v>161</v>
      </c>
      <c r="C147" s="7" t="s">
        <v>85</v>
      </c>
      <c r="D147" s="8"/>
      <c r="E147" s="7">
        <f t="shared" si="16"/>
        <v>0</v>
      </c>
      <c r="F147" s="8"/>
      <c r="G147" s="35"/>
    </row>
    <row r="148" spans="1:7" ht="78.75" x14ac:dyDescent="0.25">
      <c r="A148" s="7">
        <v>24</v>
      </c>
      <c r="B148" s="53" t="s">
        <v>162</v>
      </c>
      <c r="C148" s="7" t="s">
        <v>85</v>
      </c>
      <c r="D148" s="8"/>
      <c r="E148" s="7">
        <f t="shared" si="16"/>
        <v>0</v>
      </c>
      <c r="F148" s="8"/>
      <c r="G148" s="35"/>
    </row>
    <row r="149" spans="1:7" ht="47.25" x14ac:dyDescent="0.25">
      <c r="A149" s="7">
        <v>25</v>
      </c>
      <c r="B149" s="53" t="s">
        <v>163</v>
      </c>
      <c r="C149" s="7" t="s">
        <v>251</v>
      </c>
      <c r="D149" s="8"/>
      <c r="E149" s="7">
        <f t="shared" ref="E149" si="17">IF(D149="có",1,0)</f>
        <v>0</v>
      </c>
      <c r="F149" s="8"/>
      <c r="G149" s="35"/>
    </row>
    <row r="150" spans="1:7" x14ac:dyDescent="0.25">
      <c r="A150" s="33"/>
      <c r="B150" s="51" t="s">
        <v>164</v>
      </c>
      <c r="C150" s="33" t="s">
        <v>86</v>
      </c>
      <c r="D150" s="32" t="s">
        <v>86</v>
      </c>
      <c r="E150" s="33" t="s">
        <v>86</v>
      </c>
      <c r="F150" s="32"/>
      <c r="G150" s="35"/>
    </row>
    <row r="151" spans="1:7" x14ac:dyDescent="0.25">
      <c r="A151" s="7">
        <v>26</v>
      </c>
      <c r="B151" s="53" t="s">
        <v>165</v>
      </c>
      <c r="C151" s="7" t="s">
        <v>251</v>
      </c>
      <c r="D151" s="8"/>
      <c r="E151" s="7">
        <f t="shared" ref="E151:E160" si="18">IF(D151="có",1,0)</f>
        <v>0</v>
      </c>
      <c r="F151" s="8"/>
      <c r="G151" s="35" t="s">
        <v>284</v>
      </c>
    </row>
    <row r="152" spans="1:7" x14ac:dyDescent="0.25">
      <c r="A152" s="7">
        <v>27</v>
      </c>
      <c r="B152" s="53" t="s">
        <v>166</v>
      </c>
      <c r="C152" s="7" t="s">
        <v>251</v>
      </c>
      <c r="D152" s="8"/>
      <c r="E152" s="7">
        <f t="shared" si="18"/>
        <v>0</v>
      </c>
      <c r="F152" s="8"/>
      <c r="G152" s="35" t="s">
        <v>284</v>
      </c>
    </row>
    <row r="153" spans="1:7" x14ac:dyDescent="0.25">
      <c r="A153" s="7">
        <v>28</v>
      </c>
      <c r="B153" s="53" t="s">
        <v>167</v>
      </c>
      <c r="C153" s="7" t="s">
        <v>251</v>
      </c>
      <c r="D153" s="8"/>
      <c r="E153" s="7">
        <f t="shared" si="18"/>
        <v>0</v>
      </c>
      <c r="F153" s="8"/>
      <c r="G153" s="35" t="s">
        <v>284</v>
      </c>
    </row>
    <row r="154" spans="1:7" ht="31.5" x14ac:dyDescent="0.25">
      <c r="A154" s="7">
        <v>29</v>
      </c>
      <c r="B154" s="53" t="s">
        <v>168</v>
      </c>
      <c r="C154" s="7" t="s">
        <v>251</v>
      </c>
      <c r="D154" s="8"/>
      <c r="E154" s="7">
        <f t="shared" si="18"/>
        <v>0</v>
      </c>
      <c r="F154" s="8"/>
      <c r="G154" s="35" t="s">
        <v>284</v>
      </c>
    </row>
    <row r="155" spans="1:7" ht="31.5" x14ac:dyDescent="0.25">
      <c r="A155" s="7">
        <v>30</v>
      </c>
      <c r="B155" s="53" t="s">
        <v>169</v>
      </c>
      <c r="C155" s="7" t="s">
        <v>251</v>
      </c>
      <c r="D155" s="8"/>
      <c r="E155" s="7">
        <f t="shared" si="18"/>
        <v>0</v>
      </c>
      <c r="F155" s="8"/>
      <c r="G155" s="35" t="s">
        <v>284</v>
      </c>
    </row>
    <row r="156" spans="1:7" ht="47.25" x14ac:dyDescent="0.25">
      <c r="A156" s="7">
        <v>31</v>
      </c>
      <c r="B156" s="53" t="s">
        <v>170</v>
      </c>
      <c r="C156" s="7" t="s">
        <v>251</v>
      </c>
      <c r="D156" s="8"/>
      <c r="E156" s="7">
        <f t="shared" si="18"/>
        <v>0</v>
      </c>
      <c r="F156" s="8"/>
      <c r="G156" s="35" t="s">
        <v>284</v>
      </c>
    </row>
    <row r="157" spans="1:7" ht="31.5" x14ac:dyDescent="0.25">
      <c r="A157" s="7">
        <v>32</v>
      </c>
      <c r="B157" s="53" t="s">
        <v>171</v>
      </c>
      <c r="C157" s="7" t="s">
        <v>251</v>
      </c>
      <c r="D157" s="8"/>
      <c r="E157" s="7">
        <f t="shared" si="18"/>
        <v>0</v>
      </c>
      <c r="F157" s="8"/>
      <c r="G157" s="35" t="s">
        <v>284</v>
      </c>
    </row>
    <row r="158" spans="1:7" x14ac:dyDescent="0.25">
      <c r="A158" s="7">
        <v>33</v>
      </c>
      <c r="B158" s="53" t="s">
        <v>172</v>
      </c>
      <c r="C158" s="7" t="s">
        <v>251</v>
      </c>
      <c r="D158" s="8"/>
      <c r="E158" s="7">
        <f t="shared" si="18"/>
        <v>0</v>
      </c>
      <c r="F158" s="8"/>
      <c r="G158" s="35" t="s">
        <v>284</v>
      </c>
    </row>
    <row r="159" spans="1:7" ht="31.5" x14ac:dyDescent="0.25">
      <c r="A159" s="7">
        <v>34</v>
      </c>
      <c r="B159" s="53" t="s">
        <v>173</v>
      </c>
      <c r="C159" s="7" t="s">
        <v>251</v>
      </c>
      <c r="D159" s="8"/>
      <c r="E159" s="7">
        <f t="shared" si="18"/>
        <v>0</v>
      </c>
      <c r="F159" s="8"/>
      <c r="G159" s="35" t="s">
        <v>284</v>
      </c>
    </row>
    <row r="160" spans="1:7" ht="31.5" x14ac:dyDescent="0.25">
      <c r="A160" s="7">
        <v>35</v>
      </c>
      <c r="B160" s="53" t="s">
        <v>174</v>
      </c>
      <c r="C160" s="7" t="s">
        <v>251</v>
      </c>
      <c r="D160" s="8"/>
      <c r="E160" s="7">
        <f t="shared" si="18"/>
        <v>0</v>
      </c>
      <c r="F160" s="8"/>
      <c r="G160" s="35" t="s">
        <v>284</v>
      </c>
    </row>
    <row r="161" spans="1:7" x14ac:dyDescent="0.25">
      <c r="A161" s="33" t="s">
        <v>74</v>
      </c>
      <c r="B161" s="51" t="s">
        <v>175</v>
      </c>
      <c r="C161" s="33" t="s">
        <v>86</v>
      </c>
      <c r="D161" s="32" t="s">
        <v>86</v>
      </c>
      <c r="E161" s="33">
        <f>SUM(E162:E181)</f>
        <v>0</v>
      </c>
      <c r="F161" s="32"/>
      <c r="G161" s="35"/>
    </row>
    <row r="162" spans="1:7" ht="31.5" x14ac:dyDescent="0.25">
      <c r="A162" s="7">
        <v>1</v>
      </c>
      <c r="B162" s="53" t="s">
        <v>176</v>
      </c>
      <c r="C162" s="7" t="s">
        <v>85</v>
      </c>
      <c r="D162" s="8"/>
      <c r="E162" s="7">
        <f t="shared" ref="E162:E181" si="19">D162*1/100</f>
        <v>0</v>
      </c>
      <c r="F162" s="8"/>
      <c r="G162" s="35"/>
    </row>
    <row r="163" spans="1:7" ht="31.5" x14ac:dyDescent="0.25">
      <c r="A163" s="7">
        <v>2</v>
      </c>
      <c r="B163" s="53" t="s">
        <v>177</v>
      </c>
      <c r="C163" s="7" t="s">
        <v>85</v>
      </c>
      <c r="D163" s="8"/>
      <c r="E163" s="7">
        <f t="shared" si="19"/>
        <v>0</v>
      </c>
      <c r="F163" s="8"/>
      <c r="G163" s="35"/>
    </row>
    <row r="164" spans="1:7" ht="47.25" x14ac:dyDescent="0.25">
      <c r="A164" s="7">
        <v>3</v>
      </c>
      <c r="B164" s="53" t="s">
        <v>178</v>
      </c>
      <c r="C164" s="7" t="s">
        <v>85</v>
      </c>
      <c r="D164" s="8"/>
      <c r="E164" s="7">
        <f t="shared" si="19"/>
        <v>0</v>
      </c>
      <c r="F164" s="8"/>
      <c r="G164" s="35"/>
    </row>
    <row r="165" spans="1:7" ht="47.25" x14ac:dyDescent="0.25">
      <c r="A165" s="7">
        <v>4</v>
      </c>
      <c r="B165" s="53" t="s">
        <v>179</v>
      </c>
      <c r="C165" s="7" t="s">
        <v>85</v>
      </c>
      <c r="D165" s="8"/>
      <c r="E165" s="7">
        <f t="shared" si="19"/>
        <v>0</v>
      </c>
      <c r="F165" s="8"/>
      <c r="G165" s="35"/>
    </row>
    <row r="166" spans="1:7" ht="31.5" x14ac:dyDescent="0.25">
      <c r="A166" s="7">
        <v>5</v>
      </c>
      <c r="B166" s="53" t="s">
        <v>180</v>
      </c>
      <c r="C166" s="7" t="s">
        <v>85</v>
      </c>
      <c r="D166" s="8"/>
      <c r="E166" s="7">
        <f t="shared" si="19"/>
        <v>0</v>
      </c>
      <c r="F166" s="8"/>
      <c r="G166" s="35"/>
    </row>
    <row r="167" spans="1:7" ht="31.5" x14ac:dyDescent="0.25">
      <c r="A167" s="7">
        <v>6</v>
      </c>
      <c r="B167" s="53" t="s">
        <v>181</v>
      </c>
      <c r="C167" s="7" t="s">
        <v>85</v>
      </c>
      <c r="D167" s="8"/>
      <c r="E167" s="7">
        <f t="shared" si="19"/>
        <v>0</v>
      </c>
      <c r="F167" s="8"/>
      <c r="G167" s="35"/>
    </row>
    <row r="168" spans="1:7" ht="47.25" x14ac:dyDescent="0.25">
      <c r="A168" s="7">
        <v>7</v>
      </c>
      <c r="B168" s="53" t="s">
        <v>182</v>
      </c>
      <c r="C168" s="7" t="s">
        <v>85</v>
      </c>
      <c r="D168" s="8"/>
      <c r="E168" s="7">
        <f t="shared" si="19"/>
        <v>0</v>
      </c>
      <c r="F168" s="8"/>
      <c r="G168" s="35"/>
    </row>
    <row r="169" spans="1:7" ht="47.25" x14ac:dyDescent="0.25">
      <c r="A169" s="7">
        <v>8</v>
      </c>
      <c r="B169" s="53" t="s">
        <v>183</v>
      </c>
      <c r="C169" s="7" t="s">
        <v>85</v>
      </c>
      <c r="D169" s="8"/>
      <c r="E169" s="7">
        <f t="shared" si="19"/>
        <v>0</v>
      </c>
      <c r="F169" s="8"/>
      <c r="G169" s="35"/>
    </row>
    <row r="170" spans="1:7" ht="47.25" x14ac:dyDescent="0.25">
      <c r="A170" s="7">
        <v>9</v>
      </c>
      <c r="B170" s="53" t="s">
        <v>184</v>
      </c>
      <c r="C170" s="7" t="s">
        <v>85</v>
      </c>
      <c r="D170" s="8"/>
      <c r="E170" s="7">
        <f t="shared" si="19"/>
        <v>0</v>
      </c>
      <c r="F170" s="8"/>
      <c r="G170" s="35"/>
    </row>
    <row r="171" spans="1:7" ht="63" x14ac:dyDescent="0.25">
      <c r="A171" s="7">
        <v>10</v>
      </c>
      <c r="B171" s="53" t="s">
        <v>185</v>
      </c>
      <c r="C171" s="7" t="s">
        <v>85</v>
      </c>
      <c r="D171" s="8"/>
      <c r="E171" s="7">
        <f t="shared" si="19"/>
        <v>0</v>
      </c>
      <c r="F171" s="8"/>
      <c r="G171" s="35"/>
    </row>
    <row r="172" spans="1:7" ht="47.25" x14ac:dyDescent="0.25">
      <c r="A172" s="7">
        <v>11</v>
      </c>
      <c r="B172" s="53" t="s">
        <v>186</v>
      </c>
      <c r="C172" s="7" t="s">
        <v>85</v>
      </c>
      <c r="D172" s="8"/>
      <c r="E172" s="7">
        <f t="shared" si="19"/>
        <v>0</v>
      </c>
      <c r="F172" s="8"/>
      <c r="G172" s="35"/>
    </row>
    <row r="173" spans="1:7" ht="47.25" x14ac:dyDescent="0.25">
      <c r="A173" s="7">
        <v>12</v>
      </c>
      <c r="B173" s="53" t="s">
        <v>187</v>
      </c>
      <c r="C173" s="7" t="s">
        <v>85</v>
      </c>
      <c r="D173" s="8"/>
      <c r="E173" s="7">
        <f t="shared" si="19"/>
        <v>0</v>
      </c>
      <c r="F173" s="8"/>
      <c r="G173" s="35"/>
    </row>
    <row r="174" spans="1:7" ht="63" x14ac:dyDescent="0.25">
      <c r="A174" s="7">
        <v>13</v>
      </c>
      <c r="B174" s="53" t="s">
        <v>188</v>
      </c>
      <c r="C174" s="7" t="s">
        <v>85</v>
      </c>
      <c r="D174" s="8"/>
      <c r="E174" s="7">
        <f t="shared" si="19"/>
        <v>0</v>
      </c>
      <c r="F174" s="8"/>
      <c r="G174" s="35"/>
    </row>
    <row r="175" spans="1:7" ht="63" x14ac:dyDescent="0.25">
      <c r="A175" s="7">
        <v>14</v>
      </c>
      <c r="B175" s="53" t="s">
        <v>189</v>
      </c>
      <c r="C175" s="7" t="s">
        <v>85</v>
      </c>
      <c r="D175" s="8"/>
      <c r="E175" s="7">
        <f t="shared" si="19"/>
        <v>0</v>
      </c>
      <c r="F175" s="8"/>
      <c r="G175" s="35"/>
    </row>
    <row r="176" spans="1:7" ht="63" x14ac:dyDescent="0.25">
      <c r="A176" s="7">
        <v>15</v>
      </c>
      <c r="B176" s="53" t="s">
        <v>190</v>
      </c>
      <c r="C176" s="7" t="s">
        <v>85</v>
      </c>
      <c r="D176" s="8"/>
      <c r="E176" s="7">
        <f t="shared" si="19"/>
        <v>0</v>
      </c>
      <c r="F176" s="8"/>
      <c r="G176" s="35"/>
    </row>
    <row r="177" spans="1:7" ht="47.25" x14ac:dyDescent="0.25">
      <c r="A177" s="7">
        <v>16</v>
      </c>
      <c r="B177" s="53" t="s">
        <v>191</v>
      </c>
      <c r="C177" s="7" t="s">
        <v>85</v>
      </c>
      <c r="D177" s="8"/>
      <c r="E177" s="7">
        <f t="shared" si="19"/>
        <v>0</v>
      </c>
      <c r="F177" s="8"/>
      <c r="G177" s="35"/>
    </row>
    <row r="178" spans="1:7" ht="31.5" x14ac:dyDescent="0.25">
      <c r="A178" s="7">
        <v>17</v>
      </c>
      <c r="B178" s="53" t="s">
        <v>192</v>
      </c>
      <c r="C178" s="7" t="s">
        <v>85</v>
      </c>
      <c r="D178" s="8"/>
      <c r="E178" s="7">
        <f t="shared" si="19"/>
        <v>0</v>
      </c>
      <c r="F178" s="8"/>
      <c r="G178" s="35"/>
    </row>
    <row r="179" spans="1:7" ht="63" x14ac:dyDescent="0.25">
      <c r="A179" s="7">
        <v>18</v>
      </c>
      <c r="B179" s="53" t="s">
        <v>193</v>
      </c>
      <c r="C179" s="7" t="s">
        <v>85</v>
      </c>
      <c r="D179" s="8"/>
      <c r="E179" s="7">
        <f t="shared" si="19"/>
        <v>0</v>
      </c>
      <c r="F179" s="8"/>
      <c r="G179" s="35"/>
    </row>
    <row r="180" spans="1:7" ht="63" x14ac:dyDescent="0.25">
      <c r="A180" s="7">
        <v>19</v>
      </c>
      <c r="B180" s="53" t="s">
        <v>194</v>
      </c>
      <c r="C180" s="7" t="s">
        <v>85</v>
      </c>
      <c r="D180" s="8"/>
      <c r="E180" s="7">
        <f t="shared" si="19"/>
        <v>0</v>
      </c>
      <c r="F180" s="8"/>
      <c r="G180" s="35"/>
    </row>
    <row r="181" spans="1:7" ht="47.25" x14ac:dyDescent="0.25">
      <c r="A181" s="7">
        <v>20</v>
      </c>
      <c r="B181" s="53" t="s">
        <v>195</v>
      </c>
      <c r="C181" s="7" t="s">
        <v>85</v>
      </c>
      <c r="D181" s="8"/>
      <c r="E181" s="7">
        <f t="shared" si="19"/>
        <v>0</v>
      </c>
      <c r="F181" s="8"/>
      <c r="G181" s="35"/>
    </row>
    <row r="182" spans="1:7" x14ac:dyDescent="0.25">
      <c r="A182" s="33" t="s">
        <v>196</v>
      </c>
      <c r="B182" s="51" t="s">
        <v>197</v>
      </c>
      <c r="C182" s="33" t="s">
        <v>86</v>
      </c>
      <c r="D182" s="32" t="s">
        <v>86</v>
      </c>
      <c r="E182" s="33">
        <f>SUM(E183:E187)</f>
        <v>0</v>
      </c>
      <c r="F182" s="32"/>
      <c r="G182" s="35"/>
    </row>
    <row r="183" spans="1:7" ht="31.5" x14ac:dyDescent="0.25">
      <c r="A183" s="7">
        <v>1</v>
      </c>
      <c r="B183" s="53" t="s">
        <v>198</v>
      </c>
      <c r="C183" s="7" t="s">
        <v>251</v>
      </c>
      <c r="D183" s="8"/>
      <c r="E183" s="7">
        <f t="shared" ref="E183:E184" si="20">IF(D183="có",1,0)</f>
        <v>0</v>
      </c>
      <c r="F183" s="8"/>
      <c r="G183" s="35"/>
    </row>
    <row r="184" spans="1:7" ht="94.5" x14ac:dyDescent="0.25">
      <c r="A184" s="7">
        <v>2</v>
      </c>
      <c r="B184" s="53" t="s">
        <v>199</v>
      </c>
      <c r="C184" s="7" t="s">
        <v>251</v>
      </c>
      <c r="D184" s="8"/>
      <c r="E184" s="7">
        <f t="shared" si="20"/>
        <v>0</v>
      </c>
      <c r="F184" s="8"/>
      <c r="G184" s="35"/>
    </row>
    <row r="185" spans="1:7" ht="63" x14ac:dyDescent="0.25">
      <c r="A185" s="7">
        <v>3</v>
      </c>
      <c r="B185" s="53" t="s">
        <v>200</v>
      </c>
      <c r="C185" s="7" t="s">
        <v>85</v>
      </c>
      <c r="D185" s="8"/>
      <c r="E185" s="7">
        <f t="shared" ref="E185:E187" si="21">D185*1/100</f>
        <v>0</v>
      </c>
      <c r="F185" s="8"/>
      <c r="G185" s="35"/>
    </row>
    <row r="186" spans="1:7" ht="63" x14ac:dyDescent="0.25">
      <c r="A186" s="7">
        <v>4</v>
      </c>
      <c r="B186" s="53" t="s">
        <v>201</v>
      </c>
      <c r="C186" s="7" t="s">
        <v>85</v>
      </c>
      <c r="D186" s="8"/>
      <c r="E186" s="7">
        <f t="shared" si="21"/>
        <v>0</v>
      </c>
      <c r="F186" s="8"/>
      <c r="G186" s="35"/>
    </row>
    <row r="187" spans="1:7" ht="78.75" x14ac:dyDescent="0.25">
      <c r="A187" s="7">
        <v>5</v>
      </c>
      <c r="B187" s="53" t="s">
        <v>202</v>
      </c>
      <c r="C187" s="7" t="s">
        <v>85</v>
      </c>
      <c r="D187" s="8"/>
      <c r="E187" s="7">
        <f t="shared" si="21"/>
        <v>0</v>
      </c>
      <c r="F187" s="8"/>
      <c r="G187" s="35"/>
    </row>
    <row r="188" spans="1:7" x14ac:dyDescent="0.25">
      <c r="A188" s="60"/>
      <c r="B188" s="60" t="s">
        <v>84</v>
      </c>
      <c r="C188" s="60"/>
      <c r="D188" s="60"/>
      <c r="E188" s="60">
        <f>E69+E120+E161+E182</f>
        <v>0</v>
      </c>
      <c r="F188" s="32"/>
      <c r="G188" s="35"/>
    </row>
    <row r="190" spans="1:7" x14ac:dyDescent="0.25">
      <c r="A190" s="46" t="s">
        <v>203</v>
      </c>
    </row>
    <row r="192" spans="1:7" ht="47.25" x14ac:dyDescent="0.25">
      <c r="A192" s="33" t="s">
        <v>3</v>
      </c>
      <c r="B192" s="33" t="s">
        <v>4</v>
      </c>
      <c r="C192" s="33" t="s">
        <v>5</v>
      </c>
      <c r="D192" s="33" t="s">
        <v>6</v>
      </c>
      <c r="E192" s="33" t="s">
        <v>7</v>
      </c>
      <c r="F192" s="33" t="s">
        <v>8</v>
      </c>
      <c r="G192" s="34" t="s">
        <v>9</v>
      </c>
    </row>
    <row r="193" spans="1:7" ht="31.5" x14ac:dyDescent="0.25">
      <c r="A193" s="33" t="s">
        <v>12</v>
      </c>
      <c r="B193" s="51" t="s">
        <v>204</v>
      </c>
      <c r="C193" s="33" t="s">
        <v>86</v>
      </c>
      <c r="D193" s="32" t="s">
        <v>86</v>
      </c>
      <c r="E193" s="33">
        <f>SUM(E194:E199)</f>
        <v>0</v>
      </c>
      <c r="F193" s="32"/>
      <c r="G193" s="35"/>
    </row>
    <row r="194" spans="1:7" ht="47.25" x14ac:dyDescent="0.25">
      <c r="A194" s="7">
        <v>1</v>
      </c>
      <c r="B194" s="53" t="s">
        <v>205</v>
      </c>
      <c r="C194" s="7" t="s">
        <v>251</v>
      </c>
      <c r="D194" s="8"/>
      <c r="E194" s="7">
        <f t="shared" ref="E194:E197" si="22">IF(D194="có",1,0)</f>
        <v>0</v>
      </c>
      <c r="F194" s="8"/>
      <c r="G194" s="35" t="s">
        <v>279</v>
      </c>
    </row>
    <row r="195" spans="1:7" ht="47.25" x14ac:dyDescent="0.25">
      <c r="A195" s="7">
        <v>2</v>
      </c>
      <c r="B195" s="53" t="s">
        <v>206</v>
      </c>
      <c r="C195" s="7" t="s">
        <v>251</v>
      </c>
      <c r="D195" s="8"/>
      <c r="E195" s="7">
        <f t="shared" si="22"/>
        <v>0</v>
      </c>
      <c r="F195" s="8"/>
      <c r="G195" s="35" t="s">
        <v>279</v>
      </c>
    </row>
    <row r="196" spans="1:7" ht="31.5" x14ac:dyDescent="0.25">
      <c r="A196" s="7">
        <v>3</v>
      </c>
      <c r="B196" s="53" t="s">
        <v>207</v>
      </c>
      <c r="C196" s="7" t="s">
        <v>251</v>
      </c>
      <c r="D196" s="8"/>
      <c r="E196" s="7">
        <f t="shared" si="22"/>
        <v>0</v>
      </c>
      <c r="F196" s="8"/>
      <c r="G196" s="35"/>
    </row>
    <row r="197" spans="1:7" ht="31.5" x14ac:dyDescent="0.25">
      <c r="A197" s="7">
        <v>4</v>
      </c>
      <c r="B197" s="53" t="s">
        <v>208</v>
      </c>
      <c r="C197" s="7" t="s">
        <v>251</v>
      </c>
      <c r="D197" s="8"/>
      <c r="E197" s="7">
        <f t="shared" si="22"/>
        <v>0</v>
      </c>
      <c r="F197" s="8"/>
      <c r="G197" s="35"/>
    </row>
    <row r="198" spans="1:7" ht="78.75" x14ac:dyDescent="0.25">
      <c r="A198" s="7">
        <v>5</v>
      </c>
      <c r="B198" s="53" t="s">
        <v>209</v>
      </c>
      <c r="C198" s="7" t="s">
        <v>85</v>
      </c>
      <c r="D198" s="8"/>
      <c r="E198" s="7">
        <f t="shared" ref="E198:E199" si="23">D198*1/100</f>
        <v>0</v>
      </c>
      <c r="F198" s="8"/>
      <c r="G198" s="35" t="s">
        <v>285</v>
      </c>
    </row>
    <row r="199" spans="1:7" ht="78.75" x14ac:dyDescent="0.25">
      <c r="A199" s="7">
        <v>6</v>
      </c>
      <c r="B199" s="53" t="s">
        <v>210</v>
      </c>
      <c r="C199" s="7" t="s">
        <v>85</v>
      </c>
      <c r="D199" s="8"/>
      <c r="E199" s="7">
        <f t="shared" si="23"/>
        <v>0</v>
      </c>
      <c r="F199" s="8"/>
      <c r="G199" s="35" t="s">
        <v>285</v>
      </c>
    </row>
    <row r="200" spans="1:7" ht="31.5" x14ac:dyDescent="0.25">
      <c r="A200" s="33" t="s">
        <v>48</v>
      </c>
      <c r="B200" s="51" t="s">
        <v>211</v>
      </c>
      <c r="C200" s="33" t="s">
        <v>86</v>
      </c>
      <c r="D200" s="32" t="s">
        <v>86</v>
      </c>
      <c r="E200" s="33">
        <f>SUM(E201:E203)</f>
        <v>0</v>
      </c>
      <c r="F200" s="32"/>
      <c r="G200" s="35"/>
    </row>
    <row r="201" spans="1:7" ht="47.25" x14ac:dyDescent="0.25">
      <c r="A201" s="7">
        <v>1</v>
      </c>
      <c r="B201" s="53" t="s">
        <v>212</v>
      </c>
      <c r="C201" s="7" t="s">
        <v>85</v>
      </c>
      <c r="D201" s="8"/>
      <c r="E201" s="7">
        <f t="shared" ref="E201:E203" si="24">D201*1/100</f>
        <v>0</v>
      </c>
      <c r="F201" s="8"/>
      <c r="G201" s="35"/>
    </row>
    <row r="202" spans="1:7" ht="63" x14ac:dyDescent="0.25">
      <c r="A202" s="7">
        <v>2</v>
      </c>
      <c r="B202" s="53" t="s">
        <v>213</v>
      </c>
      <c r="C202" s="7" t="s">
        <v>85</v>
      </c>
      <c r="D202" s="8"/>
      <c r="E202" s="7">
        <f t="shared" si="24"/>
        <v>0</v>
      </c>
      <c r="F202" s="8"/>
      <c r="G202" s="35"/>
    </row>
    <row r="203" spans="1:7" ht="126" x14ac:dyDescent="0.25">
      <c r="A203" s="7">
        <v>3</v>
      </c>
      <c r="B203" s="53" t="s">
        <v>214</v>
      </c>
      <c r="C203" s="7" t="s">
        <v>85</v>
      </c>
      <c r="D203" s="8"/>
      <c r="E203" s="7">
        <f t="shared" si="24"/>
        <v>0</v>
      </c>
      <c r="F203" s="8"/>
      <c r="G203" s="35" t="s">
        <v>286</v>
      </c>
    </row>
    <row r="204" spans="1:7" ht="31.5" x14ac:dyDescent="0.25">
      <c r="A204" s="33" t="s">
        <v>74</v>
      </c>
      <c r="B204" s="51" t="s">
        <v>215</v>
      </c>
      <c r="C204" s="33" t="s">
        <v>86</v>
      </c>
      <c r="D204" s="32" t="s">
        <v>86</v>
      </c>
      <c r="E204" s="33">
        <f>SUM(E205:E206)</f>
        <v>0</v>
      </c>
      <c r="F204" s="32"/>
      <c r="G204" s="35"/>
    </row>
    <row r="205" spans="1:7" ht="78.75" x14ac:dyDescent="0.25">
      <c r="A205" s="7">
        <v>1</v>
      </c>
      <c r="B205" s="53" t="s">
        <v>216</v>
      </c>
      <c r="C205" s="7" t="s">
        <v>271</v>
      </c>
      <c r="D205" s="8"/>
      <c r="E205" s="7">
        <f>IF(D205&gt;5,2,IF(D205&lt;3,0,1))</f>
        <v>0</v>
      </c>
      <c r="F205" s="8"/>
      <c r="G205" s="35" t="s">
        <v>282</v>
      </c>
    </row>
    <row r="206" spans="1:7" ht="63" x14ac:dyDescent="0.25">
      <c r="A206" s="7">
        <v>2</v>
      </c>
      <c r="B206" s="53" t="s">
        <v>220</v>
      </c>
      <c r="C206" s="7" t="s">
        <v>85</v>
      </c>
      <c r="D206" s="8"/>
      <c r="E206" s="7">
        <f t="shared" ref="E206" si="25">D206*1/100</f>
        <v>0</v>
      </c>
      <c r="F206" s="8"/>
      <c r="G206" s="35" t="s">
        <v>282</v>
      </c>
    </row>
    <row r="207" spans="1:7" ht="31.5" x14ac:dyDescent="0.25">
      <c r="A207" s="33" t="s">
        <v>196</v>
      </c>
      <c r="B207" s="51" t="s">
        <v>221</v>
      </c>
      <c r="C207" s="33" t="s">
        <v>86</v>
      </c>
      <c r="D207" s="32" t="s">
        <v>86</v>
      </c>
      <c r="E207" s="33">
        <f>SUM(E208:E216)</f>
        <v>2</v>
      </c>
      <c r="F207" s="32"/>
      <c r="G207" s="35"/>
    </row>
    <row r="208" spans="1:7" x14ac:dyDescent="0.25">
      <c r="A208" s="7">
        <v>1</v>
      </c>
      <c r="B208" s="53" t="s">
        <v>222</v>
      </c>
      <c r="C208" s="7" t="s">
        <v>85</v>
      </c>
      <c r="D208" s="8"/>
      <c r="E208" s="7">
        <f t="shared" ref="E208:E210" si="26">D208*1/100</f>
        <v>0</v>
      </c>
      <c r="F208" s="8"/>
      <c r="G208" s="35"/>
    </row>
    <row r="209" spans="1:7" ht="31.5" x14ac:dyDescent="0.25">
      <c r="A209" s="7">
        <v>2</v>
      </c>
      <c r="B209" s="53" t="s">
        <v>223</v>
      </c>
      <c r="C209" s="7" t="s">
        <v>85</v>
      </c>
      <c r="D209" s="8"/>
      <c r="E209" s="7">
        <f t="shared" si="26"/>
        <v>0</v>
      </c>
      <c r="F209" s="8"/>
      <c r="G209" s="35"/>
    </row>
    <row r="210" spans="1:7" ht="63" x14ac:dyDescent="0.25">
      <c r="A210" s="7">
        <v>3</v>
      </c>
      <c r="B210" s="53" t="s">
        <v>224</v>
      </c>
      <c r="C210" s="7" t="s">
        <v>85</v>
      </c>
      <c r="D210" s="8">
        <v>100</v>
      </c>
      <c r="E210" s="7">
        <f t="shared" si="26"/>
        <v>1</v>
      </c>
      <c r="F210" s="8"/>
      <c r="G210" s="7" t="s">
        <v>225</v>
      </c>
    </row>
    <row r="211" spans="1:7" ht="47.25" x14ac:dyDescent="0.25">
      <c r="A211" s="7">
        <v>4</v>
      </c>
      <c r="B211" s="53" t="s">
        <v>226</v>
      </c>
      <c r="C211" s="7" t="s">
        <v>270</v>
      </c>
      <c r="D211" s="8">
        <v>200</v>
      </c>
      <c r="E211" s="7">
        <f>IF(D211&gt;12,1,IF(D211&lt;5,0,0.5))</f>
        <v>1</v>
      </c>
      <c r="F211" s="8"/>
      <c r="G211" s="35"/>
    </row>
    <row r="212" spans="1:7" ht="31.5" x14ac:dyDescent="0.25">
      <c r="A212" s="7">
        <v>5</v>
      </c>
      <c r="B212" s="53" t="s">
        <v>230</v>
      </c>
      <c r="C212" s="7" t="s">
        <v>85</v>
      </c>
      <c r="D212" s="8"/>
      <c r="E212" s="7">
        <f t="shared" ref="E212" si="27">D212*1/100</f>
        <v>0</v>
      </c>
      <c r="F212" s="8"/>
      <c r="G212" s="35"/>
    </row>
    <row r="213" spans="1:7" ht="31.5" x14ac:dyDescent="0.25">
      <c r="A213" s="7">
        <v>6</v>
      </c>
      <c r="B213" s="53" t="s">
        <v>231</v>
      </c>
      <c r="C213" s="7" t="s">
        <v>85</v>
      </c>
      <c r="D213" s="8"/>
      <c r="E213" s="7">
        <f t="shared" ref="E213:E214" si="28">D213*1/100</f>
        <v>0</v>
      </c>
      <c r="F213" s="8"/>
      <c r="G213" s="35"/>
    </row>
    <row r="214" spans="1:7" ht="47.25" x14ac:dyDescent="0.25">
      <c r="A214" s="7">
        <v>7</v>
      </c>
      <c r="B214" s="53" t="s">
        <v>232</v>
      </c>
      <c r="C214" s="7" t="s">
        <v>85</v>
      </c>
      <c r="D214" s="8"/>
      <c r="E214" s="7">
        <f t="shared" si="28"/>
        <v>0</v>
      </c>
      <c r="F214" s="8"/>
      <c r="G214" s="35"/>
    </row>
    <row r="215" spans="1:7" ht="126" x14ac:dyDescent="0.25">
      <c r="A215" s="7">
        <v>8</v>
      </c>
      <c r="B215" s="53" t="s">
        <v>233</v>
      </c>
      <c r="C215" s="61" t="s">
        <v>272</v>
      </c>
      <c r="D215" s="8"/>
      <c r="E215" s="7">
        <f>IF(D215="Cập nhật báo cáo đúng quy định",1,0)</f>
        <v>0</v>
      </c>
      <c r="F215" s="8"/>
      <c r="G215" s="35"/>
    </row>
    <row r="216" spans="1:7" ht="31.5" x14ac:dyDescent="0.25">
      <c r="A216" s="7">
        <v>9</v>
      </c>
      <c r="B216" s="62" t="s">
        <v>236</v>
      </c>
      <c r="C216" s="7" t="s">
        <v>269</v>
      </c>
      <c r="D216" s="8"/>
      <c r="E216" s="7">
        <f>IF(D216&gt;=6,2,IF(D216&lt;2,0,1))</f>
        <v>0</v>
      </c>
      <c r="F216" s="8"/>
      <c r="G216" s="35" t="s">
        <v>287</v>
      </c>
    </row>
    <row r="217" spans="1:7" ht="31.5" x14ac:dyDescent="0.25">
      <c r="A217" s="33" t="s">
        <v>240</v>
      </c>
      <c r="B217" s="51" t="s">
        <v>241</v>
      </c>
      <c r="C217" s="33" t="s">
        <v>86</v>
      </c>
      <c r="D217" s="32" t="s">
        <v>86</v>
      </c>
      <c r="E217" s="33">
        <f>SUM(E218:E223)</f>
        <v>0</v>
      </c>
      <c r="F217" s="32"/>
      <c r="G217" s="35"/>
    </row>
    <row r="218" spans="1:7" ht="47.25" x14ac:dyDescent="0.25">
      <c r="A218" s="7">
        <v>1</v>
      </c>
      <c r="B218" s="53" t="s">
        <v>242</v>
      </c>
      <c r="C218" s="7" t="s">
        <v>85</v>
      </c>
      <c r="D218" s="8"/>
      <c r="E218" s="7">
        <f t="shared" ref="E218:E220" si="29">D218*1/100</f>
        <v>0</v>
      </c>
      <c r="F218" s="8"/>
      <c r="G218" s="35"/>
    </row>
    <row r="219" spans="1:7" ht="63" x14ac:dyDescent="0.25">
      <c r="A219" s="7">
        <v>2</v>
      </c>
      <c r="B219" s="53" t="s">
        <v>243</v>
      </c>
      <c r="C219" s="7" t="s">
        <v>85</v>
      </c>
      <c r="D219" s="8"/>
      <c r="E219" s="7">
        <f t="shared" si="29"/>
        <v>0</v>
      </c>
      <c r="F219" s="8"/>
      <c r="G219" s="35"/>
    </row>
    <row r="220" spans="1:7" ht="63" x14ac:dyDescent="0.25">
      <c r="A220" s="7">
        <v>3</v>
      </c>
      <c r="B220" s="53" t="s">
        <v>244</v>
      </c>
      <c r="C220" s="7" t="s">
        <v>85</v>
      </c>
      <c r="D220" s="8"/>
      <c r="E220" s="7">
        <f t="shared" si="29"/>
        <v>0</v>
      </c>
      <c r="F220" s="8"/>
      <c r="G220" s="35"/>
    </row>
    <row r="221" spans="1:7" ht="94.5" x14ac:dyDescent="0.25">
      <c r="A221" s="7">
        <v>4</v>
      </c>
      <c r="B221" s="53" t="s">
        <v>245</v>
      </c>
      <c r="C221" s="7" t="s">
        <v>85</v>
      </c>
      <c r="D221" s="8"/>
      <c r="E221" s="7">
        <f>IF(D221&gt;70,1,IF(D221&lt;50,0,0.5))</f>
        <v>0</v>
      </c>
      <c r="F221" s="8"/>
      <c r="G221" s="35"/>
    </row>
    <row r="222" spans="1:7" ht="78.75" x14ac:dyDescent="0.25">
      <c r="A222" s="7">
        <v>5</v>
      </c>
      <c r="B222" s="53" t="s">
        <v>249</v>
      </c>
      <c r="C222" s="7" t="s">
        <v>85</v>
      </c>
      <c r="D222" s="8"/>
      <c r="E222" s="7">
        <f t="shared" ref="E222:E223" si="30">D222*1/100</f>
        <v>0</v>
      </c>
      <c r="F222" s="8"/>
      <c r="G222" s="35"/>
    </row>
    <row r="223" spans="1:7" ht="94.5" x14ac:dyDescent="0.25">
      <c r="A223" s="7">
        <v>6</v>
      </c>
      <c r="B223" s="53" t="s">
        <v>250</v>
      </c>
      <c r="C223" s="7" t="s">
        <v>85</v>
      </c>
      <c r="D223" s="8"/>
      <c r="E223" s="7">
        <f t="shared" si="30"/>
        <v>0</v>
      </c>
      <c r="F223" s="8"/>
      <c r="G223" s="35"/>
    </row>
    <row r="224" spans="1:7" x14ac:dyDescent="0.25">
      <c r="A224" s="54"/>
      <c r="B224" s="54" t="s">
        <v>84</v>
      </c>
      <c r="C224" s="54"/>
      <c r="D224" s="54"/>
      <c r="E224" s="54">
        <f>E193+E200+E204+E207+E217</f>
        <v>2</v>
      </c>
      <c r="F224" s="32"/>
      <c r="G224" s="35"/>
    </row>
    <row r="226" spans="1:6" ht="18.75" x14ac:dyDescent="0.25">
      <c r="A226" s="63" t="s">
        <v>278</v>
      </c>
      <c r="B226" s="64"/>
      <c r="C226" s="64"/>
      <c r="D226" s="64"/>
      <c r="E226" s="64"/>
      <c r="F226" s="64"/>
    </row>
    <row r="227" spans="1:6" ht="18.75" x14ac:dyDescent="0.25">
      <c r="A227" s="65"/>
      <c r="B227" s="65"/>
      <c r="C227" s="65"/>
      <c r="D227" s="65"/>
      <c r="E227" s="65"/>
      <c r="F227" s="65"/>
    </row>
    <row r="228" spans="1:6" x14ac:dyDescent="0.25">
      <c r="A228" s="38">
        <v>1</v>
      </c>
      <c r="B228" s="39" t="s">
        <v>259</v>
      </c>
      <c r="C228" s="40"/>
      <c r="D228" s="41"/>
      <c r="E228" s="41"/>
      <c r="F228" s="42"/>
    </row>
    <row r="229" spans="1:6" x14ac:dyDescent="0.25">
      <c r="A229" s="38">
        <v>2</v>
      </c>
      <c r="B229" s="39" t="s">
        <v>260</v>
      </c>
      <c r="C229" s="40"/>
      <c r="D229" s="41"/>
      <c r="E229" s="41"/>
      <c r="F229" s="42"/>
    </row>
    <row r="230" spans="1:6" x14ac:dyDescent="0.25">
      <c r="A230" s="38">
        <v>3</v>
      </c>
      <c r="B230" s="39" t="s">
        <v>261</v>
      </c>
      <c r="C230" s="40"/>
      <c r="D230" s="41"/>
      <c r="E230" s="41"/>
      <c r="F230" s="42"/>
    </row>
    <row r="231" spans="1:6" x14ac:dyDescent="0.25">
      <c r="A231" s="38">
        <v>4</v>
      </c>
      <c r="B231" s="39" t="s">
        <v>262</v>
      </c>
      <c r="C231" s="40"/>
      <c r="D231" s="41"/>
      <c r="E231" s="41"/>
      <c r="F231" s="42"/>
    </row>
    <row r="232" spans="1:6" x14ac:dyDescent="0.25">
      <c r="A232" s="38">
        <v>5</v>
      </c>
      <c r="B232" s="39" t="s">
        <v>263</v>
      </c>
      <c r="C232" s="40"/>
      <c r="D232" s="41"/>
      <c r="E232" s="41"/>
      <c r="F232" s="42"/>
    </row>
    <row r="233" spans="1:6" x14ac:dyDescent="0.25">
      <c r="A233" s="66"/>
      <c r="B233" s="66"/>
      <c r="C233" s="44"/>
      <c r="D233" s="43"/>
      <c r="E233" s="44"/>
      <c r="F233" s="43"/>
    </row>
    <row r="234" spans="1:6" x14ac:dyDescent="0.25">
      <c r="A234" s="66"/>
      <c r="B234" s="66"/>
      <c r="C234" s="30" t="s">
        <v>264</v>
      </c>
      <c r="D234" s="30"/>
      <c r="E234" s="30"/>
      <c r="F234" s="30"/>
    </row>
    <row r="235" spans="1:6" x14ac:dyDescent="0.25">
      <c r="A235" s="66"/>
      <c r="B235" s="66"/>
      <c r="C235" s="37"/>
      <c r="D235" s="29" t="s">
        <v>274</v>
      </c>
      <c r="E235" s="45"/>
      <c r="F235" s="45"/>
    </row>
    <row r="236" spans="1:6" x14ac:dyDescent="0.25">
      <c r="C236" s="37"/>
      <c r="D236" s="31" t="s">
        <v>275</v>
      </c>
      <c r="E236" s="37"/>
      <c r="F236" s="37"/>
    </row>
    <row r="237" spans="1:6" x14ac:dyDescent="0.25">
      <c r="C237" s="77"/>
      <c r="D237" s="77"/>
      <c r="E237" s="77"/>
      <c r="F237" s="77"/>
    </row>
    <row r="238" spans="1:6" x14ac:dyDescent="0.25">
      <c r="C238" s="77"/>
      <c r="D238" s="77"/>
      <c r="E238" s="77"/>
      <c r="F238" s="77"/>
    </row>
    <row r="239" spans="1:6" x14ac:dyDescent="0.25">
      <c r="C239" s="77"/>
      <c r="D239" s="77"/>
      <c r="E239" s="77"/>
      <c r="F239" s="77"/>
    </row>
    <row r="240" spans="1:6" x14ac:dyDescent="0.25">
      <c r="C240" s="77"/>
      <c r="D240" s="77"/>
      <c r="E240" s="77"/>
      <c r="F240" s="77"/>
    </row>
    <row r="241" spans="3:6" x14ac:dyDescent="0.25">
      <c r="C241" s="77"/>
      <c r="D241" s="77"/>
      <c r="E241" s="77"/>
      <c r="F241" s="77"/>
    </row>
    <row r="242" spans="3:6" x14ac:dyDescent="0.25">
      <c r="C242" s="77"/>
      <c r="D242" s="77"/>
      <c r="E242" s="77"/>
      <c r="F242" s="77"/>
    </row>
    <row r="243" spans="3:6" x14ac:dyDescent="0.25">
      <c r="C243" s="77"/>
      <c r="D243" s="77"/>
      <c r="E243" s="77"/>
      <c r="F243" s="77"/>
    </row>
    <row r="244" spans="3:6" x14ac:dyDescent="0.25">
      <c r="C244" s="77"/>
      <c r="D244" s="77"/>
      <c r="E244" s="77"/>
      <c r="F244" s="77"/>
    </row>
    <row r="245" spans="3:6" x14ac:dyDescent="0.25">
      <c r="C245" s="77"/>
      <c r="D245" s="77"/>
      <c r="E245" s="77"/>
      <c r="F245" s="77"/>
    </row>
    <row r="246" spans="3:6" x14ac:dyDescent="0.25">
      <c r="C246" s="37"/>
      <c r="D246" s="37"/>
      <c r="E246" s="37"/>
      <c r="F246" s="37"/>
    </row>
    <row r="247" spans="3:6" x14ac:dyDescent="0.25">
      <c r="C247" s="37"/>
      <c r="D247" s="37"/>
      <c r="E247" s="37"/>
      <c r="F247" s="37"/>
    </row>
    <row r="248" spans="3:6" x14ac:dyDescent="0.25">
      <c r="C248" s="37"/>
      <c r="D248" s="37"/>
      <c r="E248" s="37"/>
      <c r="F248" s="37"/>
    </row>
  </sheetData>
  <sheetProtection password="CF36" sheet="1" objects="1" scenarios="1"/>
  <mergeCells count="12">
    <mergeCell ref="C244:F244"/>
    <mergeCell ref="C245:F245"/>
    <mergeCell ref="C243:F243"/>
    <mergeCell ref="C237:F237"/>
    <mergeCell ref="C238:F238"/>
    <mergeCell ref="C239:F239"/>
    <mergeCell ref="C240:F240"/>
    <mergeCell ref="A6:F6"/>
    <mergeCell ref="A1:F1"/>
    <mergeCell ref="A2:F2"/>
    <mergeCell ref="C241:F241"/>
    <mergeCell ref="C242:F242"/>
  </mergeCells>
  <conditionalFormatting sqref="E193:E223">
    <cfRule type="cellIs" dxfId="4" priority="5" operator="notBetween">
      <formula>0</formula>
      <formula>1</formula>
    </cfRule>
  </conditionalFormatting>
  <conditionalFormatting sqref="E11:E41 E43:E63">
    <cfRule type="cellIs" dxfId="3" priority="4" operator="notBetween">
      <formula>0</formula>
      <formula>1</formula>
    </cfRule>
  </conditionalFormatting>
  <conditionalFormatting sqref="E69:E104 E106:E187">
    <cfRule type="cellIs" dxfId="2" priority="3" operator="notBetween">
      <formula>0</formula>
      <formula>1</formula>
    </cfRule>
  </conditionalFormatting>
  <conditionalFormatting sqref="E105">
    <cfRule type="cellIs" dxfId="1" priority="2" operator="notBetween">
      <formula>0</formula>
      <formula>1</formula>
    </cfRule>
  </conditionalFormatting>
  <conditionalFormatting sqref="E42">
    <cfRule type="cellIs" dxfId="0" priority="1" operator="notBetween">
      <formula>0</formula>
      <formula>1</formula>
    </cfRule>
  </conditionalFormatting>
  <dataValidations count="9">
    <dataValidation type="list" allowBlank="1" showInputMessage="1" showErrorMessage="1" sqref="D56:D62 D194:D197 D90:D92 D151:D160 D108 D110 D101:D102 D112:D114 D142 D183:D184 D78 D95 D149 D13:D22">
      <formula1>"Có,Không"</formula1>
    </dataValidation>
    <dataValidation type="whole" operator="greaterThanOrEqual" allowBlank="1" showInputMessage="1" showErrorMessage="1" sqref="D23 D46 D48 D63 D80:D88 D216 D211 D205">
      <formula1>0</formula1>
    </dataValidation>
    <dataValidation type="list" allowBlank="1" showInputMessage="1" showErrorMessage="1" sqref="D71:D74">
      <formula1>"Đầy đủ,Không đầy đủ,Không đăng tải"</formula1>
    </dataValidation>
    <dataValidation type="list" allowBlank="1" showInputMessage="1" showErrorMessage="1" sqref="D94 D97:D98">
      <formula1>"Đầy đủ,Không đầy đủ"</formula1>
    </dataValidation>
    <dataValidation type="whole" allowBlank="1" showInputMessage="1" showErrorMessage="1" sqref="D76:D77">
      <formula1>0</formula1>
      <formula2>12</formula2>
    </dataValidation>
    <dataValidation type="whole" allowBlank="1" showInputMessage="1" showErrorMessage="1" sqref="D107 D109 D111">
      <formula1>0</formula1>
      <formula2>4</formula2>
    </dataValidation>
    <dataValidation type="list" allowBlank="1" showInputMessage="1" showErrorMessage="1" sqref="D215">
      <formula1>"Cập nhật báo cáo đúng quy định, Cập nhật báo cáo không đúng quy định"</formula1>
    </dataValidation>
    <dataValidation type="list" allowBlank="1" showInputMessage="1" showErrorMessage="1" sqref="D104:D105">
      <formula1>"Cập nhật kịp thời đầy đủ danh sách và thông tin,Thiếu hoặc không có"</formula1>
    </dataValidation>
    <dataValidation type="decimal" allowBlank="1" showInputMessage="1" showErrorMessage="1" sqref="D12 D24:D41 D43:D45 D47 D49:D54 D100 D116:D119 D212:D214 D122:D128 D130:D135 D137:D140 D143:D148 D185:D187 D198:D199 D162:D181 D201:D203 D206 D208:D210 D218:D223">
      <formula1>0</formula1>
      <formula2>100</formula2>
    </dataValidation>
  </dataValidations>
  <pageMargins left="0.70866141732283472" right="0.31496062992125984" top="0.74803149606299213" bottom="0.74803149606299213"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9:F247"/>
  <sheetViews>
    <sheetView workbookViewId="0"/>
  </sheetViews>
  <sheetFormatPr defaultRowHeight="15" x14ac:dyDescent="0.25"/>
  <cols>
    <col min="2" max="2" width="39.85546875" customWidth="1"/>
  </cols>
  <sheetData>
    <row r="189" spans="1:6" ht="31.5" x14ac:dyDescent="0.25">
      <c r="A189" s="1" t="s">
        <v>3</v>
      </c>
      <c r="B189" s="1" t="s">
        <v>4</v>
      </c>
      <c r="C189" s="1" t="s">
        <v>10</v>
      </c>
      <c r="D189" s="1" t="s">
        <v>7</v>
      </c>
      <c r="E189" s="1" t="s">
        <v>7</v>
      </c>
      <c r="F189" s="1" t="s">
        <v>11</v>
      </c>
    </row>
    <row r="190" spans="1:6" ht="31.5" x14ac:dyDescent="0.25">
      <c r="A190" s="1" t="s">
        <v>12</v>
      </c>
      <c r="B190" s="2" t="s">
        <v>204</v>
      </c>
      <c r="C190" s="1"/>
      <c r="D190" s="1"/>
      <c r="E190" s="1"/>
      <c r="F190" s="1">
        <v>6</v>
      </c>
    </row>
    <row r="191" spans="1:6" ht="15.75" x14ac:dyDescent="0.25">
      <c r="A191" s="78">
        <v>1</v>
      </c>
      <c r="B191" s="79" t="s">
        <v>205</v>
      </c>
      <c r="C191" s="3" t="s">
        <v>19</v>
      </c>
      <c r="D191" s="3"/>
      <c r="E191" s="3">
        <v>1</v>
      </c>
      <c r="F191" s="78">
        <v>1</v>
      </c>
    </row>
    <row r="192" spans="1:6" ht="15.75" x14ac:dyDescent="0.25">
      <c r="A192" s="78"/>
      <c r="B192" s="79"/>
      <c r="C192" s="3" t="s">
        <v>20</v>
      </c>
      <c r="D192" s="3"/>
      <c r="E192" s="3">
        <v>0</v>
      </c>
      <c r="F192" s="78"/>
    </row>
    <row r="193" spans="1:6" ht="15.75" x14ac:dyDescent="0.25">
      <c r="A193" s="78">
        <v>2</v>
      </c>
      <c r="B193" s="79" t="s">
        <v>206</v>
      </c>
      <c r="C193" s="3" t="s">
        <v>19</v>
      </c>
      <c r="D193" s="3"/>
      <c r="E193" s="3">
        <v>1</v>
      </c>
      <c r="F193" s="78">
        <v>1</v>
      </c>
    </row>
    <row r="194" spans="1:6" ht="15.75" x14ac:dyDescent="0.25">
      <c r="A194" s="78"/>
      <c r="B194" s="79"/>
      <c r="C194" s="3" t="s">
        <v>20</v>
      </c>
      <c r="D194" s="3"/>
      <c r="E194" s="3">
        <v>0</v>
      </c>
      <c r="F194" s="78"/>
    </row>
    <row r="195" spans="1:6" ht="15.75" x14ac:dyDescent="0.25">
      <c r="A195" s="78">
        <v>3</v>
      </c>
      <c r="B195" s="79" t="s">
        <v>207</v>
      </c>
      <c r="C195" s="3" t="s">
        <v>19</v>
      </c>
      <c r="D195" s="3"/>
      <c r="E195" s="3">
        <v>1</v>
      </c>
      <c r="F195" s="78">
        <v>1</v>
      </c>
    </row>
    <row r="196" spans="1:6" ht="15.75" x14ac:dyDescent="0.25">
      <c r="A196" s="78"/>
      <c r="B196" s="79"/>
      <c r="C196" s="3" t="s">
        <v>20</v>
      </c>
      <c r="D196" s="3"/>
      <c r="E196" s="3">
        <v>0</v>
      </c>
      <c r="F196" s="78"/>
    </row>
    <row r="197" spans="1:6" ht="15.75" x14ac:dyDescent="0.25">
      <c r="A197" s="78">
        <v>4</v>
      </c>
      <c r="B197" s="79" t="s">
        <v>208</v>
      </c>
      <c r="C197" s="3" t="s">
        <v>19</v>
      </c>
      <c r="D197" s="3"/>
      <c r="E197" s="3">
        <v>1</v>
      </c>
      <c r="F197" s="78">
        <v>1</v>
      </c>
    </row>
    <row r="198" spans="1:6" ht="15.75" x14ac:dyDescent="0.25">
      <c r="A198" s="78"/>
      <c r="B198" s="79"/>
      <c r="C198" s="3" t="s">
        <v>20</v>
      </c>
      <c r="D198" s="3"/>
      <c r="E198" s="3">
        <v>0</v>
      </c>
      <c r="F198" s="78"/>
    </row>
    <row r="199" spans="1:6" ht="63" x14ac:dyDescent="0.25">
      <c r="A199" s="78">
        <v>5</v>
      </c>
      <c r="B199" s="79" t="s">
        <v>209</v>
      </c>
      <c r="C199" s="3" t="s">
        <v>15</v>
      </c>
      <c r="D199" s="3"/>
      <c r="E199" s="78" t="s">
        <v>17</v>
      </c>
      <c r="F199" s="78">
        <v>1</v>
      </c>
    </row>
    <row r="200" spans="1:6" ht="47.25" x14ac:dyDescent="0.25">
      <c r="A200" s="78"/>
      <c r="B200" s="79"/>
      <c r="C200" s="3" t="s">
        <v>16</v>
      </c>
      <c r="D200" s="3"/>
      <c r="E200" s="78"/>
      <c r="F200" s="78"/>
    </row>
    <row r="201" spans="1:6" ht="63" x14ac:dyDescent="0.25">
      <c r="A201" s="78">
        <v>6</v>
      </c>
      <c r="B201" s="79" t="s">
        <v>210</v>
      </c>
      <c r="C201" s="3" t="s">
        <v>15</v>
      </c>
      <c r="D201" s="3"/>
      <c r="E201" s="78" t="s">
        <v>17</v>
      </c>
      <c r="F201" s="78">
        <v>1</v>
      </c>
    </row>
    <row r="202" spans="1:6" ht="47.25" x14ac:dyDescent="0.25">
      <c r="A202" s="78"/>
      <c r="B202" s="79"/>
      <c r="C202" s="3" t="s">
        <v>16</v>
      </c>
      <c r="D202" s="3"/>
      <c r="E202" s="78"/>
      <c r="F202" s="78"/>
    </row>
    <row r="203" spans="1:6" ht="31.5" x14ac:dyDescent="0.25">
      <c r="A203" s="1" t="s">
        <v>48</v>
      </c>
      <c r="B203" s="2" t="s">
        <v>211</v>
      </c>
      <c r="C203" s="1"/>
      <c r="D203" s="1"/>
      <c r="E203" s="1"/>
      <c r="F203" s="1">
        <v>3</v>
      </c>
    </row>
    <row r="204" spans="1:6" ht="63" x14ac:dyDescent="0.25">
      <c r="A204" s="78">
        <v>1</v>
      </c>
      <c r="B204" s="79" t="s">
        <v>212</v>
      </c>
      <c r="C204" s="3" t="s">
        <v>15</v>
      </c>
      <c r="D204" s="3"/>
      <c r="E204" s="78" t="s">
        <v>17</v>
      </c>
      <c r="F204" s="78">
        <v>1</v>
      </c>
    </row>
    <row r="205" spans="1:6" ht="47.25" x14ac:dyDescent="0.25">
      <c r="A205" s="78"/>
      <c r="B205" s="79"/>
      <c r="C205" s="3" t="s">
        <v>16</v>
      </c>
      <c r="D205" s="3"/>
      <c r="E205" s="78"/>
      <c r="F205" s="78"/>
    </row>
    <row r="206" spans="1:6" ht="63" x14ac:dyDescent="0.25">
      <c r="A206" s="78">
        <v>2</v>
      </c>
      <c r="B206" s="79" t="s">
        <v>213</v>
      </c>
      <c r="C206" s="3" t="s">
        <v>15</v>
      </c>
      <c r="D206" s="3"/>
      <c r="E206" s="78" t="s">
        <v>17</v>
      </c>
      <c r="F206" s="78">
        <v>1</v>
      </c>
    </row>
    <row r="207" spans="1:6" ht="47.25" x14ac:dyDescent="0.25">
      <c r="A207" s="78"/>
      <c r="B207" s="79"/>
      <c r="C207" s="3" t="s">
        <v>16</v>
      </c>
      <c r="D207" s="3"/>
      <c r="E207" s="78"/>
      <c r="F207" s="78"/>
    </row>
    <row r="208" spans="1:6" ht="63" x14ac:dyDescent="0.25">
      <c r="A208" s="78">
        <v>3</v>
      </c>
      <c r="B208" s="79" t="s">
        <v>214</v>
      </c>
      <c r="C208" s="3" t="s">
        <v>15</v>
      </c>
      <c r="D208" s="3"/>
      <c r="E208" s="78" t="s">
        <v>17</v>
      </c>
      <c r="F208" s="78">
        <v>1</v>
      </c>
    </row>
    <row r="209" spans="1:6" ht="47.25" x14ac:dyDescent="0.25">
      <c r="A209" s="78"/>
      <c r="B209" s="79"/>
      <c r="C209" s="3" t="s">
        <v>16</v>
      </c>
      <c r="D209" s="3"/>
      <c r="E209" s="78"/>
      <c r="F209" s="78"/>
    </row>
    <row r="210" spans="1:6" ht="31.5" x14ac:dyDescent="0.25">
      <c r="A210" s="1" t="s">
        <v>74</v>
      </c>
      <c r="B210" s="2" t="s">
        <v>215</v>
      </c>
      <c r="C210" s="1"/>
      <c r="D210" s="1"/>
      <c r="E210" s="1"/>
      <c r="F210" s="1">
        <v>3</v>
      </c>
    </row>
    <row r="211" spans="1:6" ht="31.5" x14ac:dyDescent="0.25">
      <c r="A211" s="78">
        <v>1</v>
      </c>
      <c r="B211" s="79" t="s">
        <v>216</v>
      </c>
      <c r="C211" s="3" t="s">
        <v>217</v>
      </c>
      <c r="D211" s="3"/>
      <c r="E211" s="3">
        <v>2</v>
      </c>
      <c r="F211" s="78">
        <v>2</v>
      </c>
    </row>
    <row r="212" spans="1:6" ht="31.5" x14ac:dyDescent="0.25">
      <c r="A212" s="78"/>
      <c r="B212" s="79"/>
      <c r="C212" s="3" t="s">
        <v>218</v>
      </c>
      <c r="D212" s="3"/>
      <c r="E212" s="3">
        <v>1</v>
      </c>
      <c r="F212" s="78"/>
    </row>
    <row r="213" spans="1:6" ht="31.5" x14ac:dyDescent="0.25">
      <c r="A213" s="78"/>
      <c r="B213" s="79"/>
      <c r="C213" s="3" t="s">
        <v>219</v>
      </c>
      <c r="D213" s="3"/>
      <c r="E213" s="3">
        <v>0</v>
      </c>
      <c r="F213" s="78"/>
    </row>
    <row r="214" spans="1:6" ht="63" x14ac:dyDescent="0.25">
      <c r="A214" s="78">
        <v>2</v>
      </c>
      <c r="B214" s="79" t="s">
        <v>220</v>
      </c>
      <c r="C214" s="3" t="s">
        <v>15</v>
      </c>
      <c r="D214" s="3"/>
      <c r="E214" s="78" t="s">
        <v>17</v>
      </c>
      <c r="F214" s="78">
        <v>1</v>
      </c>
    </row>
    <row r="215" spans="1:6" ht="47.25" x14ac:dyDescent="0.25">
      <c r="A215" s="78"/>
      <c r="B215" s="79"/>
      <c r="C215" s="3" t="s">
        <v>16</v>
      </c>
      <c r="D215" s="3"/>
      <c r="E215" s="78"/>
      <c r="F215" s="78"/>
    </row>
    <row r="216" spans="1:6" ht="31.5" x14ac:dyDescent="0.25">
      <c r="A216" s="1" t="s">
        <v>196</v>
      </c>
      <c r="B216" s="2" t="s">
        <v>221</v>
      </c>
      <c r="C216" s="1"/>
      <c r="D216" s="1"/>
      <c r="E216" s="1"/>
      <c r="F216" s="1">
        <v>10</v>
      </c>
    </row>
    <row r="217" spans="1:6" ht="63" x14ac:dyDescent="0.25">
      <c r="A217" s="78">
        <v>1</v>
      </c>
      <c r="B217" s="79" t="s">
        <v>222</v>
      </c>
      <c r="C217" s="3" t="s">
        <v>15</v>
      </c>
      <c r="D217" s="3"/>
      <c r="E217" s="78" t="s">
        <v>17</v>
      </c>
      <c r="F217" s="78">
        <v>1</v>
      </c>
    </row>
    <row r="218" spans="1:6" ht="47.25" x14ac:dyDescent="0.25">
      <c r="A218" s="78"/>
      <c r="B218" s="79"/>
      <c r="C218" s="3" t="s">
        <v>16</v>
      </c>
      <c r="D218" s="3"/>
      <c r="E218" s="78"/>
      <c r="F218" s="78"/>
    </row>
    <row r="219" spans="1:6" ht="63" x14ac:dyDescent="0.25">
      <c r="A219" s="78">
        <v>2</v>
      </c>
      <c r="B219" s="79" t="s">
        <v>223</v>
      </c>
      <c r="C219" s="3" t="s">
        <v>15</v>
      </c>
      <c r="D219" s="3"/>
      <c r="E219" s="78" t="s">
        <v>17</v>
      </c>
      <c r="F219" s="78">
        <v>1</v>
      </c>
    </row>
    <row r="220" spans="1:6" ht="47.25" x14ac:dyDescent="0.25">
      <c r="A220" s="78"/>
      <c r="B220" s="79"/>
      <c r="C220" s="3" t="s">
        <v>16</v>
      </c>
      <c r="D220" s="3"/>
      <c r="E220" s="78"/>
      <c r="F220" s="78"/>
    </row>
    <row r="221" spans="1:6" ht="63" x14ac:dyDescent="0.25">
      <c r="A221" s="78">
        <v>3</v>
      </c>
      <c r="B221" s="79" t="s">
        <v>224</v>
      </c>
      <c r="C221" s="3" t="s">
        <v>15</v>
      </c>
      <c r="D221" s="3"/>
      <c r="E221" s="78" t="s">
        <v>17</v>
      </c>
      <c r="F221" s="78">
        <v>1</v>
      </c>
    </row>
    <row r="222" spans="1:6" ht="47.25" x14ac:dyDescent="0.25">
      <c r="A222" s="78"/>
      <c r="B222" s="79"/>
      <c r="C222" s="3" t="s">
        <v>16</v>
      </c>
      <c r="D222" s="3"/>
      <c r="E222" s="78"/>
      <c r="F222" s="78"/>
    </row>
    <row r="223" spans="1:6" ht="110.25" x14ac:dyDescent="0.25">
      <c r="A223" s="78"/>
      <c r="B223" s="79"/>
      <c r="C223" s="3" t="s">
        <v>225</v>
      </c>
      <c r="D223" s="3"/>
      <c r="E223" s="78"/>
      <c r="F223" s="78"/>
    </row>
    <row r="224" spans="1:6" ht="15.75" x14ac:dyDescent="0.25">
      <c r="A224" s="78">
        <v>4</v>
      </c>
      <c r="B224" s="79" t="s">
        <v>226</v>
      </c>
      <c r="C224" s="3" t="s">
        <v>227</v>
      </c>
      <c r="D224" s="3"/>
      <c r="E224" s="3">
        <v>1</v>
      </c>
      <c r="F224" s="78">
        <v>1</v>
      </c>
    </row>
    <row r="225" spans="1:6" ht="15.75" x14ac:dyDescent="0.25">
      <c r="A225" s="78"/>
      <c r="B225" s="79"/>
      <c r="C225" s="3" t="s">
        <v>228</v>
      </c>
      <c r="D225" s="3"/>
      <c r="E225" s="3">
        <v>0.5</v>
      </c>
      <c r="F225" s="78"/>
    </row>
    <row r="226" spans="1:6" ht="15.75" x14ac:dyDescent="0.25">
      <c r="A226" s="78"/>
      <c r="B226" s="79"/>
      <c r="C226" s="3" t="s">
        <v>229</v>
      </c>
      <c r="D226" s="3"/>
      <c r="E226" s="3">
        <v>0</v>
      </c>
      <c r="F226" s="78"/>
    </row>
    <row r="227" spans="1:6" ht="63" x14ac:dyDescent="0.25">
      <c r="A227" s="78">
        <v>5</v>
      </c>
      <c r="B227" s="79" t="s">
        <v>230</v>
      </c>
      <c r="C227" s="3" t="s">
        <v>15</v>
      </c>
      <c r="D227" s="3"/>
      <c r="E227" s="78" t="s">
        <v>17</v>
      </c>
      <c r="F227" s="78">
        <v>1</v>
      </c>
    </row>
    <row r="228" spans="1:6" ht="47.25" x14ac:dyDescent="0.25">
      <c r="A228" s="78"/>
      <c r="B228" s="79"/>
      <c r="C228" s="3" t="s">
        <v>16</v>
      </c>
      <c r="D228" s="3"/>
      <c r="E228" s="78"/>
      <c r="F228" s="78"/>
    </row>
    <row r="229" spans="1:6" ht="63" x14ac:dyDescent="0.25">
      <c r="A229" s="78">
        <v>6</v>
      </c>
      <c r="B229" s="79" t="s">
        <v>231</v>
      </c>
      <c r="C229" s="3" t="s">
        <v>15</v>
      </c>
      <c r="D229" s="3"/>
      <c r="E229" s="78" t="s">
        <v>17</v>
      </c>
      <c r="F229" s="78">
        <v>1</v>
      </c>
    </row>
    <row r="230" spans="1:6" ht="47.25" x14ac:dyDescent="0.25">
      <c r="A230" s="78"/>
      <c r="B230" s="79"/>
      <c r="C230" s="3" t="s">
        <v>16</v>
      </c>
      <c r="D230" s="3"/>
      <c r="E230" s="78"/>
      <c r="F230" s="78"/>
    </row>
    <row r="231" spans="1:6" ht="63" x14ac:dyDescent="0.25">
      <c r="A231" s="78">
        <v>7</v>
      </c>
      <c r="B231" s="79" t="s">
        <v>232</v>
      </c>
      <c r="C231" s="3" t="s">
        <v>15</v>
      </c>
      <c r="D231" s="3"/>
      <c r="E231" s="78" t="s">
        <v>17</v>
      </c>
      <c r="F231" s="78">
        <v>1</v>
      </c>
    </row>
    <row r="232" spans="1:6" ht="47.25" x14ac:dyDescent="0.25">
      <c r="A232" s="78"/>
      <c r="B232" s="79"/>
      <c r="C232" s="3" t="s">
        <v>16</v>
      </c>
      <c r="D232" s="3"/>
      <c r="E232" s="78"/>
      <c r="F232" s="78"/>
    </row>
    <row r="233" spans="1:6" ht="78.75" x14ac:dyDescent="0.25">
      <c r="A233" s="78">
        <v>8</v>
      </c>
      <c r="B233" s="79" t="s">
        <v>233</v>
      </c>
      <c r="C233" s="6" t="s">
        <v>234</v>
      </c>
      <c r="D233" s="6"/>
      <c r="E233" s="3">
        <v>1</v>
      </c>
      <c r="F233" s="78">
        <v>1</v>
      </c>
    </row>
    <row r="234" spans="1:6" ht="94.5" x14ac:dyDescent="0.25">
      <c r="A234" s="78"/>
      <c r="B234" s="79"/>
      <c r="C234" s="6" t="s">
        <v>235</v>
      </c>
      <c r="D234" s="6"/>
      <c r="E234" s="3">
        <v>0</v>
      </c>
      <c r="F234" s="78"/>
    </row>
    <row r="235" spans="1:6" ht="110.25" x14ac:dyDescent="0.25">
      <c r="A235" s="78">
        <v>9</v>
      </c>
      <c r="B235" s="79" t="s">
        <v>236</v>
      </c>
      <c r="C235" s="6" t="s">
        <v>237</v>
      </c>
      <c r="D235" s="6"/>
      <c r="E235" s="3">
        <v>2</v>
      </c>
      <c r="F235" s="78">
        <v>2</v>
      </c>
    </row>
    <row r="236" spans="1:6" ht="141.75" x14ac:dyDescent="0.25">
      <c r="A236" s="78"/>
      <c r="B236" s="79"/>
      <c r="C236" s="6" t="s">
        <v>238</v>
      </c>
      <c r="D236" s="6"/>
      <c r="E236" s="3">
        <v>1</v>
      </c>
      <c r="F236" s="78"/>
    </row>
    <row r="237" spans="1:6" ht="110.25" x14ac:dyDescent="0.25">
      <c r="A237" s="78"/>
      <c r="B237" s="79"/>
      <c r="C237" s="6" t="s">
        <v>239</v>
      </c>
      <c r="D237" s="6"/>
      <c r="E237" s="3">
        <v>0</v>
      </c>
      <c r="F237" s="78"/>
    </row>
    <row r="238" spans="1:6" ht="31.5" x14ac:dyDescent="0.25">
      <c r="A238" s="1" t="s">
        <v>240</v>
      </c>
      <c r="B238" s="2" t="s">
        <v>241</v>
      </c>
      <c r="C238" s="1"/>
      <c r="D238" s="1"/>
      <c r="E238" s="1"/>
      <c r="F238" s="1">
        <v>6</v>
      </c>
    </row>
    <row r="239" spans="1:6" ht="63" x14ac:dyDescent="0.25">
      <c r="A239" s="3">
        <v>1</v>
      </c>
      <c r="B239" s="4" t="s">
        <v>242</v>
      </c>
      <c r="C239" s="3" t="s">
        <v>137</v>
      </c>
      <c r="D239" s="3"/>
      <c r="E239" s="3" t="s">
        <v>17</v>
      </c>
      <c r="F239" s="3">
        <v>1</v>
      </c>
    </row>
    <row r="240" spans="1:6" ht="63" x14ac:dyDescent="0.25">
      <c r="A240" s="3">
        <v>2</v>
      </c>
      <c r="B240" s="4" t="s">
        <v>243</v>
      </c>
      <c r="C240" s="3" t="s">
        <v>137</v>
      </c>
      <c r="D240" s="3"/>
      <c r="E240" s="3" t="s">
        <v>17</v>
      </c>
      <c r="F240" s="3">
        <v>1</v>
      </c>
    </row>
    <row r="241" spans="1:6" ht="63" x14ac:dyDescent="0.25">
      <c r="A241" s="3">
        <v>3</v>
      </c>
      <c r="B241" s="4" t="s">
        <v>244</v>
      </c>
      <c r="C241" s="3" t="s">
        <v>137</v>
      </c>
      <c r="D241" s="3"/>
      <c r="E241" s="3" t="s">
        <v>17</v>
      </c>
      <c r="F241" s="3">
        <v>1</v>
      </c>
    </row>
    <row r="242" spans="1:6" ht="31.5" x14ac:dyDescent="0.25">
      <c r="A242" s="78">
        <v>4</v>
      </c>
      <c r="B242" s="79" t="s">
        <v>245</v>
      </c>
      <c r="C242" s="3" t="s">
        <v>246</v>
      </c>
      <c r="D242" s="3"/>
      <c r="E242" s="3">
        <v>1</v>
      </c>
      <c r="F242" s="78">
        <v>1</v>
      </c>
    </row>
    <row r="243" spans="1:6" ht="63" x14ac:dyDescent="0.25">
      <c r="A243" s="78"/>
      <c r="B243" s="79"/>
      <c r="C243" s="3" t="s">
        <v>247</v>
      </c>
      <c r="D243" s="3"/>
      <c r="E243" s="3">
        <v>0.5</v>
      </c>
      <c r="F243" s="78"/>
    </row>
    <row r="244" spans="1:6" ht="15.75" x14ac:dyDescent="0.25">
      <c r="A244" s="78"/>
      <c r="B244" s="79"/>
      <c r="C244" s="3" t="s">
        <v>248</v>
      </c>
      <c r="D244" s="3"/>
      <c r="E244" s="3">
        <v>0</v>
      </c>
      <c r="F244" s="78"/>
    </row>
    <row r="245" spans="1:6" ht="63" x14ac:dyDescent="0.25">
      <c r="A245" s="3">
        <v>5</v>
      </c>
      <c r="B245" s="4" t="s">
        <v>249</v>
      </c>
      <c r="C245" s="3" t="s">
        <v>137</v>
      </c>
      <c r="D245" s="3"/>
      <c r="E245" s="3" t="s">
        <v>17</v>
      </c>
      <c r="F245" s="3">
        <v>1</v>
      </c>
    </row>
    <row r="246" spans="1:6" ht="78.75" x14ac:dyDescent="0.25">
      <c r="A246" s="3">
        <v>6</v>
      </c>
      <c r="B246" s="4" t="s">
        <v>250</v>
      </c>
      <c r="C246" s="3" t="s">
        <v>137</v>
      </c>
      <c r="D246" s="3"/>
      <c r="E246" s="3" t="s">
        <v>17</v>
      </c>
      <c r="F246" s="3">
        <v>1</v>
      </c>
    </row>
    <row r="247" spans="1:6" ht="16.5" customHeight="1" x14ac:dyDescent="0.25">
      <c r="A247" s="5"/>
      <c r="B247" s="5" t="s">
        <v>84</v>
      </c>
      <c r="C247" s="5"/>
      <c r="D247" s="5"/>
      <c r="E247" s="5"/>
      <c r="F247" s="1">
        <v>28</v>
      </c>
    </row>
  </sheetData>
  <mergeCells count="75">
    <mergeCell ref="A191:A192"/>
    <mergeCell ref="B191:B192"/>
    <mergeCell ref="F191:F192"/>
    <mergeCell ref="A193:A194"/>
    <mergeCell ref="B193:B194"/>
    <mergeCell ref="F193:F194"/>
    <mergeCell ref="A195:A196"/>
    <mergeCell ref="B195:B196"/>
    <mergeCell ref="F195:F196"/>
    <mergeCell ref="A197:A198"/>
    <mergeCell ref="B197:B198"/>
    <mergeCell ref="F197:F198"/>
    <mergeCell ref="A199:A200"/>
    <mergeCell ref="B199:B200"/>
    <mergeCell ref="E199:E200"/>
    <mergeCell ref="F199:F200"/>
    <mergeCell ref="A201:A202"/>
    <mergeCell ref="B201:B202"/>
    <mergeCell ref="E201:E202"/>
    <mergeCell ref="F201:F202"/>
    <mergeCell ref="A204:A205"/>
    <mergeCell ref="B204:B205"/>
    <mergeCell ref="E204:E205"/>
    <mergeCell ref="F204:F205"/>
    <mergeCell ref="A206:A207"/>
    <mergeCell ref="B206:B207"/>
    <mergeCell ref="E206:E207"/>
    <mergeCell ref="F206:F207"/>
    <mergeCell ref="A208:A209"/>
    <mergeCell ref="B208:B209"/>
    <mergeCell ref="E208:E209"/>
    <mergeCell ref="F208:F209"/>
    <mergeCell ref="A211:A213"/>
    <mergeCell ref="B211:B213"/>
    <mergeCell ref="F211:F213"/>
    <mergeCell ref="A214:A215"/>
    <mergeCell ref="B214:B215"/>
    <mergeCell ref="E214:E215"/>
    <mergeCell ref="F214:F215"/>
    <mergeCell ref="A217:A218"/>
    <mergeCell ref="B217:B218"/>
    <mergeCell ref="E217:E218"/>
    <mergeCell ref="F217:F218"/>
    <mergeCell ref="A219:A220"/>
    <mergeCell ref="B219:B220"/>
    <mergeCell ref="E219:E220"/>
    <mergeCell ref="F219:F220"/>
    <mergeCell ref="A221:A223"/>
    <mergeCell ref="B221:B223"/>
    <mergeCell ref="E221:E223"/>
    <mergeCell ref="F221:F223"/>
    <mergeCell ref="A224:A226"/>
    <mergeCell ref="B224:B226"/>
    <mergeCell ref="F224:F226"/>
    <mergeCell ref="A227:A228"/>
    <mergeCell ref="B227:B228"/>
    <mergeCell ref="E227:E228"/>
    <mergeCell ref="F227:F228"/>
    <mergeCell ref="A229:A230"/>
    <mergeCell ref="B229:B230"/>
    <mergeCell ref="E229:E230"/>
    <mergeCell ref="F229:F230"/>
    <mergeCell ref="A231:A232"/>
    <mergeCell ref="B231:B232"/>
    <mergeCell ref="E231:E232"/>
    <mergeCell ref="F231:F232"/>
    <mergeCell ref="A242:A244"/>
    <mergeCell ref="B242:B244"/>
    <mergeCell ref="F242:F244"/>
    <mergeCell ref="A233:A234"/>
    <mergeCell ref="B233:B234"/>
    <mergeCell ref="F233:F234"/>
    <mergeCell ref="A235:A237"/>
    <mergeCell ref="B235:B237"/>
    <mergeCell ref="F235:F2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Tong hop So lieu CNTT</vt:lpstr>
      <vt:lpstr>Phieu thu thap so lieu</vt:lpstr>
      <vt:lpstr>Sheet3</vt:lpstr>
      <vt:lpstr>'Phieu thu thap so lieu'!_ftn1</vt:lpstr>
      <vt:lpstr>'Phieu thu thap so lieu'!_ftnref1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2018-11-02T08:21:00Z</dcterms:modified>
</cp:coreProperties>
</file>