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7995"/>
  </bookViews>
  <sheets>
    <sheet name="6 tháng 2018" sheetId="1" r:id="rId1"/>
  </sheets>
  <definedNames>
    <definedName name="_xlnm.Print_Titles" localSheetId="0">'6 tháng 2018'!$4:$5</definedName>
  </definedNames>
  <calcPr calcId="124519"/>
</workbook>
</file>

<file path=xl/calcChain.xml><?xml version="1.0" encoding="utf-8"?>
<calcChain xmlns="http://schemas.openxmlformats.org/spreadsheetml/2006/main">
  <c r="M10" i="1"/>
  <c r="M11"/>
  <c r="M9"/>
  <c r="F9"/>
  <c r="M27" l="1"/>
  <c r="M26"/>
  <c r="M25"/>
  <c r="I13" l="1"/>
  <c r="J75"/>
  <c r="I75"/>
  <c r="H75"/>
  <c r="J74"/>
  <c r="I74"/>
  <c r="H74"/>
  <c r="J72"/>
  <c r="I72"/>
  <c r="H72"/>
  <c r="J70"/>
  <c r="I70"/>
  <c r="H70"/>
  <c r="G69"/>
  <c r="F69"/>
  <c r="I69" s="1"/>
  <c r="D69"/>
  <c r="C69"/>
  <c r="J68"/>
  <c r="I68"/>
  <c r="H68"/>
  <c r="J66"/>
  <c r="I66"/>
  <c r="H66"/>
  <c r="J65"/>
  <c r="I65"/>
  <c r="H65"/>
  <c r="J64"/>
  <c r="I64"/>
  <c r="H64"/>
  <c r="J62"/>
  <c r="I62"/>
  <c r="H62"/>
  <c r="F61"/>
  <c r="I61" s="1"/>
  <c r="C61"/>
  <c r="D61" s="1"/>
  <c r="J60"/>
  <c r="I60"/>
  <c r="J59"/>
  <c r="I59"/>
  <c r="H59"/>
  <c r="J58"/>
  <c r="I58"/>
  <c r="H58"/>
  <c r="G57"/>
  <c r="C57"/>
  <c r="F57"/>
  <c r="D57"/>
  <c r="J56"/>
  <c r="I56"/>
  <c r="H56"/>
  <c r="J55"/>
  <c r="I55"/>
  <c r="H55"/>
  <c r="F54"/>
  <c r="I54" s="1"/>
  <c r="G54"/>
  <c r="C54"/>
  <c r="D54"/>
  <c r="J53"/>
  <c r="I53"/>
  <c r="H53"/>
  <c r="J52"/>
  <c r="I52"/>
  <c r="H52"/>
  <c r="F51"/>
  <c r="I51" s="1"/>
  <c r="G51"/>
  <c r="D51"/>
  <c r="C51"/>
  <c r="J50"/>
  <c r="I50"/>
  <c r="H50"/>
  <c r="J48"/>
  <c r="I48"/>
  <c r="H48"/>
  <c r="J47"/>
  <c r="I47"/>
  <c r="H47"/>
  <c r="F45"/>
  <c r="I45" s="1"/>
  <c r="G45"/>
  <c r="J45" s="1"/>
  <c r="H45"/>
  <c r="J44"/>
  <c r="I44"/>
  <c r="H44"/>
  <c r="J43"/>
  <c r="I43"/>
  <c r="D43"/>
  <c r="H43" s="1"/>
  <c r="J42"/>
  <c r="I42"/>
  <c r="H42"/>
  <c r="J41"/>
  <c r="I41"/>
  <c r="D41"/>
  <c r="H41" s="1"/>
  <c r="J40"/>
  <c r="I40"/>
  <c r="H40"/>
  <c r="J39"/>
  <c r="I39"/>
  <c r="H39"/>
  <c r="J38"/>
  <c r="I38"/>
  <c r="H38"/>
  <c r="J36"/>
  <c r="I36"/>
  <c r="H36"/>
  <c r="J35"/>
  <c r="I35"/>
  <c r="H35"/>
  <c r="J34"/>
  <c r="I34"/>
  <c r="H34"/>
  <c r="J32"/>
  <c r="I32"/>
  <c r="H32"/>
  <c r="J31"/>
  <c r="I31"/>
  <c r="H31"/>
  <c r="J29"/>
  <c r="I29"/>
  <c r="H29"/>
  <c r="J28"/>
  <c r="I28"/>
  <c r="H28"/>
  <c r="I27"/>
  <c r="H27"/>
  <c r="C27"/>
  <c r="J27" s="1"/>
  <c r="F26"/>
  <c r="I26" s="1"/>
  <c r="D26"/>
  <c r="H26" s="1"/>
  <c r="C26"/>
  <c r="J26" s="1"/>
  <c r="I25"/>
  <c r="H25"/>
  <c r="C25"/>
  <c r="J25" s="1"/>
  <c r="I24"/>
  <c r="H24"/>
  <c r="C24"/>
  <c r="J24" s="1"/>
  <c r="I23"/>
  <c r="H23"/>
  <c r="C23"/>
  <c r="J23" s="1"/>
  <c r="I22"/>
  <c r="H22"/>
  <c r="C22"/>
  <c r="J22" s="1"/>
  <c r="I21"/>
  <c r="H21"/>
  <c r="C21"/>
  <c r="J21" s="1"/>
  <c r="I20"/>
  <c r="H20"/>
  <c r="C20"/>
  <c r="J20" s="1"/>
  <c r="J19"/>
  <c r="I19"/>
  <c r="J18"/>
  <c r="I18"/>
  <c r="H18"/>
  <c r="F17"/>
  <c r="I17" s="1"/>
  <c r="G17"/>
  <c r="G16" s="1"/>
  <c r="D17"/>
  <c r="C17"/>
  <c r="C16" s="1"/>
  <c r="J14"/>
  <c r="H14"/>
  <c r="J13"/>
  <c r="H13"/>
  <c r="I12"/>
  <c r="H12"/>
  <c r="C12"/>
  <c r="J12" s="1"/>
  <c r="I11"/>
  <c r="H11"/>
  <c r="C11"/>
  <c r="J11" s="1"/>
  <c r="I10"/>
  <c r="H10"/>
  <c r="C10"/>
  <c r="J10" s="1"/>
  <c r="G9"/>
  <c r="I9"/>
  <c r="D9"/>
  <c r="F16"/>
  <c r="I16" s="1"/>
  <c r="J51"/>
  <c r="I57"/>
  <c r="D16" l="1"/>
  <c r="H51"/>
  <c r="H54"/>
  <c r="J57"/>
  <c r="H16"/>
  <c r="H17"/>
  <c r="H69"/>
  <c r="C9"/>
  <c r="J9" s="1"/>
  <c r="J16"/>
  <c r="J17"/>
  <c r="J54"/>
  <c r="H57"/>
  <c r="J69"/>
  <c r="H9"/>
</calcChain>
</file>

<file path=xl/sharedStrings.xml><?xml version="1.0" encoding="utf-8"?>
<sst xmlns="http://schemas.openxmlformats.org/spreadsheetml/2006/main" count="173" uniqueCount="108">
  <si>
    <t>BIỂU 2: CÁC SẢN PHẨM CHỦ YẾU</t>
  </si>
  <si>
    <t>Chỉ tiêu</t>
  </si>
  <si>
    <t>ĐVT</t>
  </si>
  <si>
    <t>Thực hiện năm 2017</t>
  </si>
  <si>
    <t>TH 6 tháng năm 2017</t>
  </si>
  <si>
    <t>Năm 2018</t>
  </si>
  <si>
    <t>Ước TH năm 2018</t>
  </si>
  <si>
    <t>So sánh</t>
  </si>
  <si>
    <t>Ghi chú</t>
  </si>
  <si>
    <t>KH năm 2018</t>
  </si>
  <si>
    <t>Ước TH 6 tháng năm 2018</t>
  </si>
  <si>
    <t>% so với cùng kỳ</t>
  </si>
  <si>
    <t>% so KH</t>
  </si>
  <si>
    <t>Ước TH2018/         TH2017</t>
  </si>
  <si>
    <t>A. Nông, lâm, ngư nghiệp</t>
  </si>
  <si>
    <t>1. Nông nghiệp</t>
  </si>
  <si>
    <t>a. Sản lượng cây trồng</t>
  </si>
  <si>
    <t>- Sản lượng lương thực có hạt:</t>
  </si>
  <si>
    <t>tấn</t>
  </si>
  <si>
    <t>+ Riêng thóc</t>
  </si>
  <si>
    <t>+ Ngô</t>
  </si>
  <si>
    <t>- Lạc vỏ</t>
  </si>
  <si>
    <t>- Sắn</t>
  </si>
  <si>
    <t>- Cao su mủ tươi</t>
  </si>
  <si>
    <t>11.100,0</t>
  </si>
  <si>
    <t>b. Diện tích một số cây chủ yếu</t>
  </si>
  <si>
    <t>* Tổng DT gieo trồng cây hàng năm</t>
  </si>
  <si>
    <t>ha</t>
  </si>
  <si>
    <t>- Lúa cả năm</t>
  </si>
  <si>
    <t>+ Vụ Đông xuân</t>
  </si>
  <si>
    <t>+ Vụ Hè thu</t>
  </si>
  <si>
    <t>- Ngô</t>
  </si>
  <si>
    <t>+ Trong đó sắn công nghiệp</t>
  </si>
  <si>
    <t>- Khoai lang</t>
  </si>
  <si>
    <t>- Đậu các loại</t>
  </si>
  <si>
    <t>- Rau các loại</t>
  </si>
  <si>
    <t>- Cây lấy bột khác</t>
  </si>
  <si>
    <t>- Cây Mía</t>
  </si>
  <si>
    <t>- Cao su</t>
  </si>
  <si>
    <t>+ Trong đó trồng mới</t>
  </si>
  <si>
    <t>- Cây làm thức ăn gia súc</t>
  </si>
  <si>
    <t>* Số km kênh mương được kiên cố</t>
  </si>
  <si>
    <t>km</t>
  </si>
  <si>
    <t>c. Giá trị thu nhập chủ yếu</t>
  </si>
  <si>
    <t>- Giá trị thu nhập trên ha canh tác</t>
  </si>
  <si>
    <t>Tr.đồng</t>
  </si>
  <si>
    <t>- Giá trị thu nhập trên 1ha vườn</t>
  </si>
  <si>
    <t>- Giá trị thu hoạch trên 1hacao su</t>
  </si>
  <si>
    <t>2. Chăn nuôi</t>
  </si>
  <si>
    <t>- Đàn trâu</t>
  </si>
  <si>
    <t>con</t>
  </si>
  <si>
    <t>- Đàn bò</t>
  </si>
  <si>
    <t>Trong đó: Đàn bò lai</t>
  </si>
  <si>
    <t>- Đàn lợn</t>
  </si>
  <si>
    <t>con/năm</t>
  </si>
  <si>
    <t>Trong đó: Đàn lợn nái sinh sản</t>
  </si>
  <si>
    <t>- Đàn gia cầm</t>
  </si>
  <si>
    <t>- Đàn ong</t>
  </si>
  <si>
    <t>đàn</t>
  </si>
  <si>
    <t>+ Sản lượng mật</t>
  </si>
  <si>
    <t>3. Lâm nghiệp</t>
  </si>
  <si>
    <t>- Tổng diện tích rừng hiện có</t>
  </si>
  <si>
    <t>- Diện tích rừng trồng</t>
  </si>
  <si>
    <t>+ Trong đó trồng mới rừng</t>
  </si>
  <si>
    <t>- Trồng cây phân tán</t>
  </si>
  <si>
    <t>1.000 cây</t>
  </si>
  <si>
    <t>- Chăm sóc rừng</t>
  </si>
  <si>
    <t>+ Trong đó: rừng trồng</t>
  </si>
  <si>
    <t>rừng tự nhiên</t>
  </si>
  <si>
    <t>- Khoanh nuôi tái sinh</t>
  </si>
  <si>
    <t>+ Trong đó: rừng tự nhiên đã giao</t>
  </si>
  <si>
    <t>rừng của các tổ chức</t>
  </si>
  <si>
    <t>- Quản lý bảo vệ rừng</t>
  </si>
  <si>
    <t>- Làm giàu rừng (rừng đã giao cho CĐ)</t>
  </si>
  <si>
    <t>- Quản lý rừng cộng đồng, hộ gia đình</t>
  </si>
  <si>
    <t>- Sản lượng khai thác gỗ</t>
  </si>
  <si>
    <r>
      <t>1.000 m</t>
    </r>
    <r>
      <rPr>
        <vertAlign val="superscript"/>
        <sz val="12"/>
        <rFont val="Times New Roman"/>
        <family val="1"/>
      </rPr>
      <t>3</t>
    </r>
  </si>
  <si>
    <t>Trong đó: + Gỗ rừng tự nhiên:</t>
  </si>
  <si>
    <t xml:space="preserve">   + Gỗ rừng trồng:</t>
  </si>
  <si>
    <t>- G/trị thu hoạch 1ha rừng trồng/chu kỳ</t>
  </si>
  <si>
    <t>Tr. đồng</t>
  </si>
  <si>
    <t>- Tỷ lệ che phủ rừng</t>
  </si>
  <si>
    <t>%</t>
  </si>
  <si>
    <t>4. Thủy hải sản</t>
  </si>
  <si>
    <t>- Diện tích nuôi trồng thủy hải sản</t>
  </si>
  <si>
    <t>Trong đó: + Nuôi nước ngọt</t>
  </si>
  <si>
    <t>+ Nuôi lồng:</t>
  </si>
  <si>
    <r>
      <t>m</t>
    </r>
    <r>
      <rPr>
        <vertAlign val="superscript"/>
        <sz val="12"/>
        <rFont val="Times New Roman"/>
        <family val="1"/>
      </rPr>
      <t>3</t>
    </r>
  </si>
  <si>
    <t>- Sản lượng đánh bắt thủy hải sản</t>
  </si>
  <si>
    <t>+ Sông đầm (ao hồ)</t>
  </si>
  <si>
    <t>- Sản lượng nuôi trồng</t>
  </si>
  <si>
    <t>+ Nuôi nước ngọt</t>
  </si>
  <si>
    <t>- Giá trị thu hoạch/ha DT canh tác TS</t>
  </si>
  <si>
    <t>5. Môi trường</t>
  </si>
  <si>
    <t>- Tỷ lệ hộ SD nước sạch (nước an toàn)</t>
  </si>
  <si>
    <t>Trong đó: Thị trấn Khe Tre</t>
  </si>
  <si>
    <t>Xã Hương Phú</t>
  </si>
  <si>
    <t>Xã Hương Lộc</t>
  </si>
  <si>
    <t>Xã Thượng Lộ</t>
  </si>
  <si>
    <t>Xã Hương Hòa</t>
  </si>
  <si>
    <t>Xã Hương Sơn</t>
  </si>
  <si>
    <t>Xã Hương Giang</t>
  </si>
  <si>
    <t>Xã Thượng Nhật</t>
  </si>
  <si>
    <t>Xã Hương Hữu</t>
  </si>
  <si>
    <t>Xã Thượng Long</t>
  </si>
  <si>
    <t>Xã Thượng Quảng</t>
  </si>
  <si>
    <t>- Tỷ lệ hộ nông thôn SD nước HVS</t>
  </si>
  <si>
    <t>22,5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</si>
</sst>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.0_);_(* \(#,##0.0\);_(* &quot;-&quot;??_);_(@_)"/>
    <numFmt numFmtId="166" formatCode="0.0"/>
  </numFmts>
  <fonts count="15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vertAlign val="superscript"/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color theme="5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4" xfId="0" applyFont="1" applyBorder="1"/>
    <xf numFmtId="164" fontId="0" fillId="0" borderId="0" xfId="0" applyNumberFormat="1"/>
    <xf numFmtId="0" fontId="0" fillId="2" borderId="0" xfId="0" applyFill="1"/>
    <xf numFmtId="0" fontId="11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10" xfId="0" applyFont="1" applyBorder="1"/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6" fillId="0" borderId="13" xfId="0" applyFont="1" applyBorder="1"/>
    <xf numFmtId="0" fontId="4" fillId="0" borderId="11" xfId="0" quotePrefix="1" applyFont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4" fillId="2" borderId="12" xfId="2" applyNumberFormat="1" applyFont="1" applyFill="1" applyBorder="1" applyAlignment="1">
      <alignment vertical="center"/>
    </xf>
    <xf numFmtId="166" fontId="4" fillId="0" borderId="12" xfId="4" applyNumberFormat="1" applyFont="1" applyBorder="1" applyAlignment="1">
      <alignment vertical="center"/>
    </xf>
    <xf numFmtId="165" fontId="4" fillId="0" borderId="12" xfId="1" applyNumberFormat="1" applyFont="1" applyBorder="1" applyAlignment="1">
      <alignment vertical="center"/>
    </xf>
    <xf numFmtId="0" fontId="4" fillId="0" borderId="11" xfId="0" quotePrefix="1" applyFont="1" applyBorder="1" applyAlignment="1">
      <alignment horizontal="left" vertical="center" indent="5"/>
    </xf>
    <xf numFmtId="165" fontId="4" fillId="2" borderId="12" xfId="2" applyNumberFormat="1" applyFont="1" applyFill="1" applyBorder="1" applyAlignment="1">
      <alignment horizontal="right" vertical="center"/>
    </xf>
    <xf numFmtId="165" fontId="4" fillId="0" borderId="12" xfId="1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center" vertical="center"/>
    </xf>
    <xf numFmtId="44" fontId="4" fillId="0" borderId="12" xfId="3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43" fontId="4" fillId="0" borderId="12" xfId="1" applyNumberFormat="1" applyFont="1" applyFill="1" applyBorder="1" applyAlignment="1">
      <alignment vertical="center"/>
    </xf>
    <xf numFmtId="43" fontId="4" fillId="2" borderId="12" xfId="5" applyNumberFormat="1" applyFont="1" applyFill="1" applyBorder="1" applyAlignment="1">
      <alignment horizontal="center" vertical="center"/>
    </xf>
    <xf numFmtId="43" fontId="4" fillId="0" borderId="12" xfId="4" applyNumberFormat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165" fontId="2" fillId="0" borderId="12" xfId="1" applyNumberFormat="1" applyFont="1" applyFill="1" applyBorder="1" applyAlignment="1">
      <alignment vertical="center"/>
    </xf>
    <xf numFmtId="165" fontId="2" fillId="2" borderId="12" xfId="2" applyNumberFormat="1" applyFont="1" applyFill="1" applyBorder="1" applyAlignment="1">
      <alignment vertical="center"/>
    </xf>
    <xf numFmtId="165" fontId="2" fillId="0" borderId="12" xfId="1" applyNumberFormat="1" applyFont="1" applyBorder="1" applyAlignment="1">
      <alignment vertical="center"/>
    </xf>
    <xf numFmtId="165" fontId="4" fillId="2" borderId="12" xfId="2" applyNumberFormat="1" applyFont="1" applyFill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  <xf numFmtId="165" fontId="6" fillId="0" borderId="13" xfId="0" applyNumberFormat="1" applyFont="1" applyBorder="1"/>
    <xf numFmtId="0" fontId="4" fillId="0" borderId="11" xfId="0" applyFont="1" applyBorder="1" applyAlignment="1">
      <alignment horizontal="left" vertical="center" indent="2"/>
    </xf>
    <xf numFmtId="0" fontId="4" fillId="0" borderId="11" xfId="0" quotePrefix="1" applyFont="1" applyBorder="1" applyAlignment="1">
      <alignment horizontal="left" vertical="center" indent="2"/>
    </xf>
    <xf numFmtId="165" fontId="4" fillId="0" borderId="13" xfId="1" applyNumberFormat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indent="9"/>
    </xf>
    <xf numFmtId="0" fontId="7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8"/>
    </xf>
    <xf numFmtId="43" fontId="4" fillId="2" borderId="12" xfId="2" applyNumberFormat="1" applyFont="1" applyFill="1" applyBorder="1" applyAlignment="1">
      <alignment horizontal="center" vertical="center"/>
    </xf>
    <xf numFmtId="43" fontId="4" fillId="0" borderId="12" xfId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7"/>
    </xf>
    <xf numFmtId="0" fontId="4" fillId="0" borderId="11" xfId="0" applyFont="1" applyBorder="1" applyAlignment="1">
      <alignment horizontal="left" vertical="center" indent="1"/>
    </xf>
    <xf numFmtId="165" fontId="4" fillId="2" borderId="12" xfId="5" applyNumberFormat="1" applyFont="1" applyFill="1" applyBorder="1" applyAlignment="1">
      <alignment horizontal="center" vertical="center"/>
    </xf>
    <xf numFmtId="165" fontId="4" fillId="0" borderId="12" xfId="4" applyNumberFormat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left" vertical="center" indent="6"/>
    </xf>
    <xf numFmtId="0" fontId="5" fillId="0" borderId="13" xfId="0" applyFont="1" applyBorder="1" applyAlignment="1">
      <alignment horizontal="center" vertical="center"/>
    </xf>
    <xf numFmtId="9" fontId="4" fillId="2" borderId="12" xfId="5" applyFont="1" applyFill="1" applyBorder="1" applyAlignment="1">
      <alignment horizontal="center" vertical="center"/>
    </xf>
    <xf numFmtId="9" fontId="4" fillId="0" borderId="12" xfId="4" applyFont="1" applyBorder="1" applyAlignment="1">
      <alignment horizontal="center" vertical="center"/>
    </xf>
    <xf numFmtId="0" fontId="4" fillId="0" borderId="11" xfId="0" quotePrefix="1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65" fontId="10" fillId="0" borderId="13" xfId="1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indent="5"/>
    </xf>
    <xf numFmtId="165" fontId="6" fillId="0" borderId="13" xfId="1" applyNumberFormat="1" applyFont="1" applyBorder="1" applyAlignment="1">
      <alignment vertical="center"/>
    </xf>
    <xf numFmtId="0" fontId="4" fillId="0" borderId="12" xfId="0" applyFont="1" applyBorder="1"/>
    <xf numFmtId="0" fontId="0" fillId="0" borderId="13" xfId="0" applyBorder="1"/>
    <xf numFmtId="0" fontId="0" fillId="0" borderId="12" xfId="0" applyBorder="1"/>
    <xf numFmtId="0" fontId="4" fillId="0" borderId="14" xfId="0" quotePrefix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65" fontId="4" fillId="0" borderId="15" xfId="1" applyNumberFormat="1" applyFont="1" applyBorder="1" applyAlignment="1">
      <alignment vertical="center"/>
    </xf>
    <xf numFmtId="0" fontId="0" fillId="0" borderId="15" xfId="0" applyBorder="1"/>
    <xf numFmtId="165" fontId="4" fillId="2" borderId="15" xfId="2" applyNumberFormat="1" applyFont="1" applyFill="1" applyBorder="1" applyAlignment="1">
      <alignment vertical="center"/>
    </xf>
    <xf numFmtId="0" fontId="0" fillId="0" borderId="16" xfId="0" applyBorder="1"/>
    <xf numFmtId="0" fontId="4" fillId="0" borderId="11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center" vertical="center"/>
    </xf>
    <xf numFmtId="166" fontId="4" fillId="0" borderId="12" xfId="4" applyNumberFormat="1" applyFont="1" applyFill="1" applyBorder="1" applyAlignment="1">
      <alignment vertical="center"/>
    </xf>
    <xf numFmtId="165" fontId="6" fillId="0" borderId="13" xfId="0" applyNumberFormat="1" applyFont="1" applyFill="1" applyBorder="1"/>
    <xf numFmtId="0" fontId="0" fillId="0" borderId="0" xfId="0" applyFill="1"/>
    <xf numFmtId="0" fontId="4" fillId="3" borderId="11" xfId="0" quotePrefix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vertical="center"/>
    </xf>
    <xf numFmtId="165" fontId="4" fillId="3" borderId="12" xfId="2" applyNumberFormat="1" applyFont="1" applyFill="1" applyBorder="1" applyAlignment="1">
      <alignment vertical="center"/>
    </xf>
    <xf numFmtId="166" fontId="4" fillId="3" borderId="12" xfId="4" applyNumberFormat="1" applyFont="1" applyFill="1" applyBorder="1" applyAlignment="1">
      <alignment vertical="center"/>
    </xf>
    <xf numFmtId="0" fontId="6" fillId="3" borderId="13" xfId="0" applyFont="1" applyFill="1" applyBorder="1"/>
    <xf numFmtId="0" fontId="0" fillId="3" borderId="0" xfId="0" applyFill="1"/>
    <xf numFmtId="165" fontId="0" fillId="3" borderId="0" xfId="0" applyNumberFormat="1" applyFill="1"/>
    <xf numFmtId="165" fontId="14" fillId="3" borderId="12" xfId="1" applyNumberFormat="1" applyFont="1" applyFill="1" applyBorder="1" applyAlignment="1">
      <alignment vertical="center"/>
    </xf>
    <xf numFmtId="165" fontId="14" fillId="0" borderId="12" xfId="1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6">
    <cellStyle name="Comma" xfId="1" builtinId="3"/>
    <cellStyle name="Comma 2" xfId="2"/>
    <cellStyle name="Currency" xfId="3" builtinId="4"/>
    <cellStyle name="Normal" xfId="0" builtinId="0"/>
    <cellStyle name="Percent" xfId="4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90"/>
  <sheetViews>
    <sheetView tabSelected="1" workbookViewId="0">
      <pane ySplit="1" topLeftCell="A73" activePane="bottomLeft"/>
      <selection activeCell="M1" sqref="M1:M65536"/>
      <selection pane="bottomLeft" activeCell="G40" sqref="G40"/>
    </sheetView>
  </sheetViews>
  <sheetFormatPr defaultRowHeight="12.75"/>
  <cols>
    <col min="1" max="1" width="34.85546875" customWidth="1"/>
    <col min="2" max="2" width="10.7109375" customWidth="1"/>
    <col min="3" max="3" width="11.85546875" customWidth="1"/>
    <col min="4" max="4" width="11.42578125" customWidth="1"/>
    <col min="5" max="5" width="11.5703125" customWidth="1"/>
    <col min="6" max="6" width="12" customWidth="1"/>
    <col min="7" max="7" width="11.85546875" customWidth="1"/>
    <col min="8" max="8" width="9.5703125" customWidth="1"/>
    <col min="9" max="9" width="10.28515625" customWidth="1"/>
    <col min="10" max="10" width="11.42578125" customWidth="1"/>
    <col min="11" max="11" width="10.85546875" customWidth="1"/>
    <col min="13" max="13" width="9.28515625" bestFit="1" customWidth="1"/>
  </cols>
  <sheetData>
    <row r="1" spans="1:13" ht="15.7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3" ht="20.25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3" ht="12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21.75" customHeight="1" thickTop="1">
      <c r="A4" s="103" t="s">
        <v>1</v>
      </c>
      <c r="B4" s="105" t="s">
        <v>2</v>
      </c>
      <c r="C4" s="99" t="s">
        <v>3</v>
      </c>
      <c r="D4" s="99" t="s">
        <v>4</v>
      </c>
      <c r="E4" s="99" t="s">
        <v>5</v>
      </c>
      <c r="F4" s="99"/>
      <c r="G4" s="99" t="s">
        <v>6</v>
      </c>
      <c r="H4" s="99" t="s">
        <v>7</v>
      </c>
      <c r="I4" s="99"/>
      <c r="J4" s="99"/>
      <c r="K4" s="100" t="s">
        <v>8</v>
      </c>
    </row>
    <row r="5" spans="1:13" ht="47.25">
      <c r="A5" s="104"/>
      <c r="B5" s="106"/>
      <c r="C5" s="107"/>
      <c r="D5" s="107"/>
      <c r="E5" s="12" t="s">
        <v>9</v>
      </c>
      <c r="F5" s="12" t="s">
        <v>10</v>
      </c>
      <c r="G5" s="107"/>
      <c r="H5" s="13" t="s">
        <v>11</v>
      </c>
      <c r="I5" s="13" t="s">
        <v>12</v>
      </c>
      <c r="J5" s="13" t="s">
        <v>13</v>
      </c>
      <c r="K5" s="101"/>
    </row>
    <row r="6" spans="1:13" ht="21.75" hidden="1" customHeight="1">
      <c r="A6" s="3" t="s">
        <v>14</v>
      </c>
      <c r="B6" s="4"/>
      <c r="C6" s="4"/>
      <c r="D6" s="4"/>
      <c r="E6" s="5"/>
      <c r="F6" s="6"/>
      <c r="G6" s="5"/>
      <c r="H6" s="7"/>
      <c r="I6" s="7"/>
      <c r="J6" s="7"/>
      <c r="K6" s="8"/>
    </row>
    <row r="7" spans="1:13" ht="21.95" customHeight="1">
      <c r="A7" s="14" t="s">
        <v>15</v>
      </c>
      <c r="B7" s="15"/>
      <c r="C7" s="15"/>
      <c r="D7" s="15"/>
      <c r="E7" s="16"/>
      <c r="F7" s="17"/>
      <c r="G7" s="16"/>
      <c r="H7" s="16"/>
      <c r="I7" s="16"/>
      <c r="J7" s="16"/>
      <c r="K7" s="18"/>
    </row>
    <row r="8" spans="1:13" ht="21.95" customHeight="1">
      <c r="A8" s="19" t="s">
        <v>16</v>
      </c>
      <c r="B8" s="20"/>
      <c r="C8" s="20"/>
      <c r="D8" s="20"/>
      <c r="E8" s="21"/>
      <c r="F8" s="22"/>
      <c r="G8" s="22"/>
      <c r="H8" s="22"/>
      <c r="I8" s="22"/>
      <c r="J8" s="22"/>
      <c r="K8" s="23"/>
      <c r="M8" s="10"/>
    </row>
    <row r="9" spans="1:13" ht="21.95" customHeight="1">
      <c r="A9" s="24" t="s">
        <v>17</v>
      </c>
      <c r="B9" s="20" t="s">
        <v>18</v>
      </c>
      <c r="C9" s="25">
        <f>C10+C11</f>
        <v>4614</v>
      </c>
      <c r="D9" s="25">
        <f>D10+D11</f>
        <v>2600</v>
      </c>
      <c r="E9" s="26">
        <v>4500</v>
      </c>
      <c r="F9" s="25">
        <f>F10+F11</f>
        <v>2638</v>
      </c>
      <c r="G9" s="25">
        <f>G10+G11</f>
        <v>4500</v>
      </c>
      <c r="H9" s="27">
        <f t="shared" ref="H9:H14" si="0">F9/D9*100</f>
        <v>101.46153846153847</v>
      </c>
      <c r="I9" s="98">
        <f t="shared" ref="I9:I12" si="1">F9/E9*100</f>
        <v>58.62222222222222</v>
      </c>
      <c r="J9" s="28">
        <f t="shared" ref="J9:J14" si="2">G9/C9*100</f>
        <v>97.529258777633288</v>
      </c>
      <c r="K9" s="23"/>
      <c r="M9" s="9">
        <f>G9-F9</f>
        <v>1862</v>
      </c>
    </row>
    <row r="10" spans="1:13" ht="21.95" customHeight="1">
      <c r="A10" s="29" t="s">
        <v>19</v>
      </c>
      <c r="B10" s="20" t="s">
        <v>18</v>
      </c>
      <c r="C10" s="25">
        <f>1952+1689</f>
        <v>3641</v>
      </c>
      <c r="D10" s="25">
        <v>1952</v>
      </c>
      <c r="E10" s="26">
        <v>3600</v>
      </c>
      <c r="F10" s="25">
        <v>1980</v>
      </c>
      <c r="G10" s="28">
        <v>3600</v>
      </c>
      <c r="H10" s="27">
        <f t="shared" si="0"/>
        <v>101.4344262295082</v>
      </c>
      <c r="I10" s="28">
        <f t="shared" si="1"/>
        <v>55.000000000000007</v>
      </c>
      <c r="J10" s="28">
        <f t="shared" si="2"/>
        <v>98.873935731941771</v>
      </c>
      <c r="K10" s="23"/>
      <c r="M10" s="9">
        <f t="shared" ref="M10:M11" si="3">G10-F10</f>
        <v>1620</v>
      </c>
    </row>
    <row r="11" spans="1:13" ht="21.95" customHeight="1">
      <c r="A11" s="29" t="s">
        <v>20</v>
      </c>
      <c r="B11" s="20" t="s">
        <v>18</v>
      </c>
      <c r="C11" s="25">
        <f>648+325</f>
        <v>973</v>
      </c>
      <c r="D11" s="25">
        <v>648</v>
      </c>
      <c r="E11" s="26">
        <v>900</v>
      </c>
      <c r="F11" s="97">
        <v>658</v>
      </c>
      <c r="G11" s="28">
        <v>900</v>
      </c>
      <c r="H11" s="27">
        <f t="shared" si="0"/>
        <v>101.54320987654322</v>
      </c>
      <c r="I11" s="28">
        <f t="shared" si="1"/>
        <v>73.111111111111114</v>
      </c>
      <c r="J11" s="28">
        <f t="shared" si="2"/>
        <v>92.497430626927041</v>
      </c>
      <c r="K11" s="23"/>
      <c r="M11" s="9">
        <f t="shared" si="3"/>
        <v>242</v>
      </c>
    </row>
    <row r="12" spans="1:13" ht="21.95" customHeight="1">
      <c r="A12" s="24" t="s">
        <v>21</v>
      </c>
      <c r="B12" s="20" t="s">
        <v>18</v>
      </c>
      <c r="C12" s="25">
        <f>10.5+2.9</f>
        <v>13.4</v>
      </c>
      <c r="D12" s="25">
        <v>10.5</v>
      </c>
      <c r="E12" s="26">
        <v>12</v>
      </c>
      <c r="F12" s="25">
        <v>10.5</v>
      </c>
      <c r="G12" s="28">
        <v>12</v>
      </c>
      <c r="H12" s="27">
        <f t="shared" si="0"/>
        <v>100</v>
      </c>
      <c r="I12" s="28">
        <f t="shared" si="1"/>
        <v>87.5</v>
      </c>
      <c r="J12" s="28">
        <f t="shared" si="2"/>
        <v>89.552238805970148</v>
      </c>
      <c r="K12" s="23"/>
    </row>
    <row r="13" spans="1:13" ht="21.95" customHeight="1">
      <c r="A13" s="24" t="s">
        <v>22</v>
      </c>
      <c r="B13" s="20" t="s">
        <v>18</v>
      </c>
      <c r="C13" s="25">
        <v>17600</v>
      </c>
      <c r="D13" s="25">
        <v>3000</v>
      </c>
      <c r="E13" s="26">
        <v>14000</v>
      </c>
      <c r="F13" s="25">
        <v>3000</v>
      </c>
      <c r="G13" s="28">
        <v>14000</v>
      </c>
      <c r="H13" s="27">
        <f t="shared" si="0"/>
        <v>100</v>
      </c>
      <c r="I13" s="28">
        <f>F13/E13*100</f>
        <v>21.428571428571427</v>
      </c>
      <c r="J13" s="28">
        <f t="shared" si="2"/>
        <v>79.545454545454547</v>
      </c>
      <c r="K13" s="23"/>
    </row>
    <row r="14" spans="1:13" ht="21.95" customHeight="1">
      <c r="A14" s="24" t="s">
        <v>23</v>
      </c>
      <c r="B14" s="20" t="s">
        <v>18</v>
      </c>
      <c r="C14" s="25">
        <v>10500</v>
      </c>
      <c r="D14" s="25">
        <v>3500</v>
      </c>
      <c r="E14" s="30" t="s">
        <v>24</v>
      </c>
      <c r="F14" s="25">
        <v>2500</v>
      </c>
      <c r="G14" s="28">
        <v>11000</v>
      </c>
      <c r="H14" s="27">
        <f t="shared" si="0"/>
        <v>71.428571428571431</v>
      </c>
      <c r="I14" s="31" t="s">
        <v>107</v>
      </c>
      <c r="J14" s="28">
        <f t="shared" si="2"/>
        <v>104.76190476190477</v>
      </c>
      <c r="K14" s="32"/>
    </row>
    <row r="15" spans="1:13" ht="21.95" customHeight="1">
      <c r="A15" s="19" t="s">
        <v>25</v>
      </c>
      <c r="B15" s="20"/>
      <c r="C15" s="33"/>
      <c r="D15" s="33"/>
      <c r="E15" s="26"/>
      <c r="F15" s="33"/>
      <c r="G15" s="28"/>
      <c r="H15" s="28"/>
      <c r="I15" s="28"/>
      <c r="J15" s="28"/>
      <c r="K15" s="23"/>
    </row>
    <row r="16" spans="1:13" ht="21.95" customHeight="1">
      <c r="A16" s="34" t="s">
        <v>26</v>
      </c>
      <c r="B16" s="20" t="s">
        <v>27</v>
      </c>
      <c r="C16" s="28">
        <f>C17+C20+C21+C23+C24+C25+C26+C27+C28+C31</f>
        <v>2329.4</v>
      </c>
      <c r="D16" s="28">
        <f>D17+D20+D21+D23+D24+D25+D26+D27+D28+D31</f>
        <v>1665.7</v>
      </c>
      <c r="E16" s="26">
        <v>2088</v>
      </c>
      <c r="F16" s="28">
        <f>F17+F20+F21+F23+F24+F25+F26+F27+F28+F31</f>
        <v>1627.5</v>
      </c>
      <c r="G16" s="28">
        <f>G17+G20+G21+G23+G24+G25+G26+G27+G28+G31</f>
        <v>2132.1</v>
      </c>
      <c r="H16" s="27">
        <f>F16/D16*100</f>
        <v>97.706669868523747</v>
      </c>
      <c r="I16" s="28">
        <f>F16/E16*100</f>
        <v>77.945402298850581</v>
      </c>
      <c r="J16" s="28">
        <f>G16/C16*100</f>
        <v>91.530007727311741</v>
      </c>
      <c r="K16" s="23"/>
    </row>
    <row r="17" spans="1:13" ht="21.95" customHeight="1">
      <c r="A17" s="24" t="s">
        <v>28</v>
      </c>
      <c r="B17" s="20" t="s">
        <v>27</v>
      </c>
      <c r="C17" s="25">
        <f>SUM(C18:C19)</f>
        <v>693.2</v>
      </c>
      <c r="D17" s="25">
        <f>SUM(D18:D19)</f>
        <v>370.2</v>
      </c>
      <c r="E17" s="26">
        <v>700</v>
      </c>
      <c r="F17" s="25">
        <f>SUM(F18:F19)</f>
        <v>356.1</v>
      </c>
      <c r="G17" s="25">
        <f>SUM(G18:G19)</f>
        <v>686.1</v>
      </c>
      <c r="H17" s="27">
        <f t="shared" ref="H17:H32" si="4">F17/D17*100</f>
        <v>96.191247974068091</v>
      </c>
      <c r="I17" s="28">
        <f t="shared" ref="I17:I32" si="5">F17/E17*100</f>
        <v>50.871428571428581</v>
      </c>
      <c r="J17" s="28">
        <f t="shared" ref="J17:J32" si="6">G17/C17*100</f>
        <v>98.975764570109632</v>
      </c>
      <c r="K17" s="23"/>
    </row>
    <row r="18" spans="1:13" ht="21.95" customHeight="1">
      <c r="A18" s="29" t="s">
        <v>29</v>
      </c>
      <c r="B18" s="20" t="s">
        <v>27</v>
      </c>
      <c r="C18" s="25">
        <v>370.2</v>
      </c>
      <c r="D18" s="25">
        <v>370.2</v>
      </c>
      <c r="E18" s="26">
        <v>370</v>
      </c>
      <c r="F18" s="25">
        <v>356.1</v>
      </c>
      <c r="G18" s="28">
        <v>356.1</v>
      </c>
      <c r="H18" s="27">
        <f t="shared" si="4"/>
        <v>96.191247974068091</v>
      </c>
      <c r="I18" s="28">
        <f t="shared" si="5"/>
        <v>96.243243243243242</v>
      </c>
      <c r="J18" s="28">
        <f t="shared" si="6"/>
        <v>96.191247974068091</v>
      </c>
      <c r="K18" s="23"/>
    </row>
    <row r="19" spans="1:13" ht="21.95" customHeight="1">
      <c r="A19" s="29" t="s">
        <v>30</v>
      </c>
      <c r="B19" s="20" t="s">
        <v>27</v>
      </c>
      <c r="C19" s="25">
        <v>323</v>
      </c>
      <c r="D19" s="25">
        <v>0</v>
      </c>
      <c r="E19" s="26">
        <v>330</v>
      </c>
      <c r="F19" s="25">
        <v>0</v>
      </c>
      <c r="G19" s="28">
        <v>330</v>
      </c>
      <c r="H19" s="27"/>
      <c r="I19" s="28">
        <f t="shared" si="5"/>
        <v>0</v>
      </c>
      <c r="J19" s="28">
        <f t="shared" si="6"/>
        <v>102.16718266253871</v>
      </c>
      <c r="K19" s="23"/>
    </row>
    <row r="20" spans="1:13" ht="21.95" customHeight="1">
      <c r="A20" s="24" t="s">
        <v>31</v>
      </c>
      <c r="B20" s="20" t="s">
        <v>27</v>
      </c>
      <c r="C20" s="25">
        <f>164+94.2</f>
        <v>258.2</v>
      </c>
      <c r="D20" s="25">
        <v>164</v>
      </c>
      <c r="E20" s="26">
        <v>220</v>
      </c>
      <c r="F20" s="25">
        <v>166.6</v>
      </c>
      <c r="G20" s="28">
        <v>220</v>
      </c>
      <c r="H20" s="27">
        <f t="shared" si="4"/>
        <v>101.58536585365854</v>
      </c>
      <c r="I20" s="28">
        <f t="shared" si="5"/>
        <v>75.72727272727272</v>
      </c>
      <c r="J20" s="28">
        <f t="shared" si="6"/>
        <v>85.205267234701793</v>
      </c>
      <c r="K20" s="23"/>
    </row>
    <row r="21" spans="1:13" ht="21.95" customHeight="1">
      <c r="A21" s="24" t="s">
        <v>22</v>
      </c>
      <c r="B21" s="20" t="s">
        <v>27</v>
      </c>
      <c r="C21" s="25">
        <f>738+77</f>
        <v>815</v>
      </c>
      <c r="D21" s="25">
        <v>738</v>
      </c>
      <c r="E21" s="26">
        <v>650</v>
      </c>
      <c r="F21" s="25">
        <v>670</v>
      </c>
      <c r="G21" s="28">
        <v>670</v>
      </c>
      <c r="H21" s="27">
        <f t="shared" si="4"/>
        <v>90.785907859078591</v>
      </c>
      <c r="I21" s="28">
        <f t="shared" si="5"/>
        <v>103.07692307692307</v>
      </c>
      <c r="J21" s="28">
        <f t="shared" si="6"/>
        <v>82.208588957055213</v>
      </c>
      <c r="K21" s="23"/>
    </row>
    <row r="22" spans="1:13" ht="21.95" customHeight="1">
      <c r="A22" s="29" t="s">
        <v>32</v>
      </c>
      <c r="B22" s="20" t="s">
        <v>27</v>
      </c>
      <c r="C22" s="25">
        <f>678+77</f>
        <v>755</v>
      </c>
      <c r="D22" s="25">
        <v>678</v>
      </c>
      <c r="E22" s="26">
        <v>550</v>
      </c>
      <c r="F22" s="25">
        <v>618</v>
      </c>
      <c r="G22" s="28">
        <v>618</v>
      </c>
      <c r="H22" s="27">
        <f t="shared" si="4"/>
        <v>91.150442477876098</v>
      </c>
      <c r="I22" s="28">
        <f t="shared" si="5"/>
        <v>112.36363636363636</v>
      </c>
      <c r="J22" s="28">
        <f t="shared" si="6"/>
        <v>81.854304635761594</v>
      </c>
      <c r="K22" s="23"/>
    </row>
    <row r="23" spans="1:13" ht="21.95" customHeight="1">
      <c r="A23" s="24" t="s">
        <v>33</v>
      </c>
      <c r="B23" s="20" t="s">
        <v>27</v>
      </c>
      <c r="C23" s="25">
        <f>70+38</f>
        <v>108</v>
      </c>
      <c r="D23" s="25">
        <v>70</v>
      </c>
      <c r="E23" s="26">
        <v>100</v>
      </c>
      <c r="F23" s="25">
        <v>65</v>
      </c>
      <c r="G23" s="28">
        <v>100</v>
      </c>
      <c r="H23" s="27">
        <f t="shared" si="4"/>
        <v>92.857142857142861</v>
      </c>
      <c r="I23" s="28">
        <f t="shared" si="5"/>
        <v>65</v>
      </c>
      <c r="J23" s="28">
        <f t="shared" si="6"/>
        <v>92.592592592592595</v>
      </c>
      <c r="K23" s="23"/>
    </row>
    <row r="24" spans="1:13" ht="21.95" customHeight="1">
      <c r="A24" s="24" t="s">
        <v>21</v>
      </c>
      <c r="B24" s="20" t="s">
        <v>27</v>
      </c>
      <c r="C24" s="25">
        <f>6+2.3</f>
        <v>8.3000000000000007</v>
      </c>
      <c r="D24" s="25">
        <v>6</v>
      </c>
      <c r="E24" s="26">
        <v>8</v>
      </c>
      <c r="F24" s="25">
        <v>6.8</v>
      </c>
      <c r="G24" s="28">
        <v>8</v>
      </c>
      <c r="H24" s="27">
        <f t="shared" si="4"/>
        <v>113.33333333333333</v>
      </c>
      <c r="I24" s="28">
        <f t="shared" si="5"/>
        <v>85</v>
      </c>
      <c r="J24" s="28">
        <f t="shared" si="6"/>
        <v>96.385542168674689</v>
      </c>
      <c r="K24" s="23"/>
    </row>
    <row r="25" spans="1:13" s="95" customFormat="1" ht="21.95" customHeight="1">
      <c r="A25" s="89" t="s">
        <v>34</v>
      </c>
      <c r="B25" s="90" t="s">
        <v>27</v>
      </c>
      <c r="C25" s="91">
        <f>84+45</f>
        <v>129</v>
      </c>
      <c r="D25" s="91">
        <v>84</v>
      </c>
      <c r="E25" s="92">
        <v>110</v>
      </c>
      <c r="F25" s="91">
        <v>81.5</v>
      </c>
      <c r="G25" s="91">
        <v>110</v>
      </c>
      <c r="H25" s="93">
        <f t="shared" si="4"/>
        <v>97.023809523809518</v>
      </c>
      <c r="I25" s="91">
        <f t="shared" si="5"/>
        <v>74.090909090909093</v>
      </c>
      <c r="J25" s="91">
        <f t="shared" si="6"/>
        <v>85.271317829457359</v>
      </c>
      <c r="K25" s="94"/>
      <c r="M25" s="96">
        <f>G25-F25</f>
        <v>28.5</v>
      </c>
    </row>
    <row r="26" spans="1:13" s="95" customFormat="1" ht="21.95" customHeight="1">
      <c r="A26" s="89" t="s">
        <v>35</v>
      </c>
      <c r="B26" s="90" t="s">
        <v>27</v>
      </c>
      <c r="C26" s="91">
        <f>(125+11)+(58+4.2)</f>
        <v>198.2</v>
      </c>
      <c r="D26" s="91">
        <f>125+11</f>
        <v>136</v>
      </c>
      <c r="E26" s="92">
        <v>180</v>
      </c>
      <c r="F26" s="91">
        <f>130+12.5</f>
        <v>142.5</v>
      </c>
      <c r="G26" s="91">
        <v>180</v>
      </c>
      <c r="H26" s="93">
        <f t="shared" si="4"/>
        <v>104.77941176470588</v>
      </c>
      <c r="I26" s="91">
        <f t="shared" si="5"/>
        <v>79.166666666666657</v>
      </c>
      <c r="J26" s="91">
        <f t="shared" si="6"/>
        <v>90.81735620585269</v>
      </c>
      <c r="K26" s="94"/>
      <c r="M26" s="96">
        <f>G26-F26</f>
        <v>37.5</v>
      </c>
    </row>
    <row r="27" spans="1:13" s="95" customFormat="1" ht="21.95" customHeight="1">
      <c r="A27" s="89" t="s">
        <v>36</v>
      </c>
      <c r="B27" s="90" t="s">
        <v>27</v>
      </c>
      <c r="C27" s="91">
        <f>32+19</f>
        <v>51</v>
      </c>
      <c r="D27" s="91">
        <v>32</v>
      </c>
      <c r="E27" s="92">
        <v>50</v>
      </c>
      <c r="F27" s="91">
        <v>31</v>
      </c>
      <c r="G27" s="91">
        <v>50</v>
      </c>
      <c r="H27" s="93">
        <f t="shared" si="4"/>
        <v>96.875</v>
      </c>
      <c r="I27" s="91">
        <f t="shared" si="5"/>
        <v>62</v>
      </c>
      <c r="J27" s="91">
        <f t="shared" si="6"/>
        <v>98.039215686274503</v>
      </c>
      <c r="K27" s="94"/>
      <c r="M27" s="96">
        <f>G27-F27</f>
        <v>19</v>
      </c>
    </row>
    <row r="28" spans="1:13" ht="21.95" customHeight="1">
      <c r="A28" s="24" t="s">
        <v>37</v>
      </c>
      <c r="B28" s="20" t="s">
        <v>27</v>
      </c>
      <c r="C28" s="25">
        <v>25.5</v>
      </c>
      <c r="D28" s="25">
        <v>25.5</v>
      </c>
      <c r="E28" s="26">
        <v>25</v>
      </c>
      <c r="F28" s="25">
        <v>27</v>
      </c>
      <c r="G28" s="28">
        <v>27</v>
      </c>
      <c r="H28" s="27">
        <f t="shared" si="4"/>
        <v>105.88235294117648</v>
      </c>
      <c r="I28" s="28">
        <f t="shared" si="5"/>
        <v>108</v>
      </c>
      <c r="J28" s="28">
        <f t="shared" si="6"/>
        <v>105.88235294117648</v>
      </c>
      <c r="K28" s="23"/>
    </row>
    <row r="29" spans="1:13" ht="21.95" customHeight="1">
      <c r="A29" s="24" t="s">
        <v>38</v>
      </c>
      <c r="B29" s="20" t="s">
        <v>27</v>
      </c>
      <c r="C29" s="25">
        <v>3176</v>
      </c>
      <c r="D29" s="25">
        <v>3176</v>
      </c>
      <c r="E29" s="26">
        <v>3100</v>
      </c>
      <c r="F29" s="25">
        <v>3146</v>
      </c>
      <c r="G29" s="28">
        <v>3146</v>
      </c>
      <c r="H29" s="27">
        <f t="shared" si="4"/>
        <v>99.05541561712846</v>
      </c>
      <c r="I29" s="28">
        <f t="shared" si="5"/>
        <v>101.48387096774194</v>
      </c>
      <c r="J29" s="28">
        <f t="shared" si="6"/>
        <v>99.05541561712846</v>
      </c>
      <c r="K29" s="23"/>
    </row>
    <row r="30" spans="1:13" ht="21.95" customHeight="1">
      <c r="A30" s="29" t="s">
        <v>39</v>
      </c>
      <c r="B30" s="20" t="s">
        <v>27</v>
      </c>
      <c r="C30" s="25">
        <v>0</v>
      </c>
      <c r="D30" s="25">
        <v>0</v>
      </c>
      <c r="E30" s="26">
        <v>0</v>
      </c>
      <c r="F30" s="25">
        <v>0</v>
      </c>
      <c r="G30" s="28">
        <v>0</v>
      </c>
      <c r="H30" s="27"/>
      <c r="I30" s="28"/>
      <c r="J30" s="28"/>
      <c r="K30" s="23"/>
    </row>
    <row r="31" spans="1:13" ht="21.95" customHeight="1">
      <c r="A31" s="24" t="s">
        <v>40</v>
      </c>
      <c r="B31" s="20" t="s">
        <v>27</v>
      </c>
      <c r="C31" s="25">
        <v>43</v>
      </c>
      <c r="D31" s="25">
        <v>40</v>
      </c>
      <c r="E31" s="26">
        <v>81</v>
      </c>
      <c r="F31" s="25">
        <v>81</v>
      </c>
      <c r="G31" s="28">
        <v>81</v>
      </c>
      <c r="H31" s="27">
        <f t="shared" si="4"/>
        <v>202.5</v>
      </c>
      <c r="I31" s="28">
        <f t="shared" si="5"/>
        <v>100</v>
      </c>
      <c r="J31" s="28">
        <f t="shared" si="6"/>
        <v>188.37209302325581</v>
      </c>
      <c r="K31" s="23"/>
    </row>
    <row r="32" spans="1:13" ht="21.95" customHeight="1">
      <c r="A32" s="34" t="s">
        <v>41</v>
      </c>
      <c r="B32" s="20" t="s">
        <v>42</v>
      </c>
      <c r="C32" s="35">
        <v>55.8</v>
      </c>
      <c r="D32" s="35">
        <v>55.8</v>
      </c>
      <c r="E32" s="36">
        <v>57.5</v>
      </c>
      <c r="F32" s="35">
        <v>57.56</v>
      </c>
      <c r="G32" s="37">
        <v>58.5</v>
      </c>
      <c r="H32" s="27">
        <f t="shared" si="4"/>
        <v>103.15412186379929</v>
      </c>
      <c r="I32" s="28">
        <f t="shared" si="5"/>
        <v>100.10434782608696</v>
      </c>
      <c r="J32" s="28">
        <f t="shared" si="6"/>
        <v>104.83870967741935</v>
      </c>
      <c r="K32" s="23"/>
    </row>
    <row r="33" spans="1:13" ht="21.95" customHeight="1">
      <c r="A33" s="19" t="s">
        <v>43</v>
      </c>
      <c r="B33" s="20"/>
      <c r="C33" s="35"/>
      <c r="D33" s="35"/>
      <c r="E33" s="36"/>
      <c r="F33" s="35"/>
      <c r="G33" s="37"/>
      <c r="H33" s="37"/>
      <c r="I33" s="37"/>
      <c r="J33" s="37"/>
      <c r="K33" s="23"/>
    </row>
    <row r="34" spans="1:13" ht="21.75" customHeight="1">
      <c r="A34" s="38" t="s">
        <v>44</v>
      </c>
      <c r="B34" s="20" t="s">
        <v>45</v>
      </c>
      <c r="C34" s="25">
        <v>40</v>
      </c>
      <c r="D34" s="25">
        <v>40</v>
      </c>
      <c r="E34" s="26">
        <v>42</v>
      </c>
      <c r="F34" s="25">
        <v>42</v>
      </c>
      <c r="G34" s="28">
        <v>42</v>
      </c>
      <c r="H34" s="27">
        <f>F34/D34*100</f>
        <v>105</v>
      </c>
      <c r="I34" s="28">
        <f>F34/E34*100</f>
        <v>100</v>
      </c>
      <c r="J34" s="28">
        <f>G34/C34*100</f>
        <v>105</v>
      </c>
      <c r="K34" s="23"/>
    </row>
    <row r="35" spans="1:13" ht="21.95" customHeight="1">
      <c r="A35" s="38" t="s">
        <v>46</v>
      </c>
      <c r="B35" s="20" t="s">
        <v>45</v>
      </c>
      <c r="C35" s="25">
        <v>37</v>
      </c>
      <c r="D35" s="25">
        <v>37</v>
      </c>
      <c r="E35" s="26">
        <v>39</v>
      </c>
      <c r="F35" s="25">
        <v>39</v>
      </c>
      <c r="G35" s="28">
        <v>39</v>
      </c>
      <c r="H35" s="27">
        <f>F35/D35*100</f>
        <v>105.40540540540539</v>
      </c>
      <c r="I35" s="28">
        <f>F35/E35*100</f>
        <v>100</v>
      </c>
      <c r="J35" s="28">
        <f>G35/C35*100</f>
        <v>105.40540540540539</v>
      </c>
      <c r="K35" s="23"/>
    </row>
    <row r="36" spans="1:13" ht="21.95" customHeight="1">
      <c r="A36" s="38" t="s">
        <v>47</v>
      </c>
      <c r="B36" s="20" t="s">
        <v>45</v>
      </c>
      <c r="C36" s="35">
        <v>30</v>
      </c>
      <c r="D36" s="35">
        <v>30</v>
      </c>
      <c r="E36" s="36">
        <v>30</v>
      </c>
      <c r="F36" s="35">
        <v>32</v>
      </c>
      <c r="G36" s="37">
        <v>32</v>
      </c>
      <c r="H36" s="27">
        <f>F36/D36*100</f>
        <v>106.66666666666667</v>
      </c>
      <c r="I36" s="28">
        <f>F36/E36*100</f>
        <v>106.66666666666667</v>
      </c>
      <c r="J36" s="28">
        <f>G36/C36*100</f>
        <v>106.66666666666667</v>
      </c>
      <c r="K36" s="23"/>
    </row>
    <row r="37" spans="1:13" ht="21.95" customHeight="1">
      <c r="A37" s="19" t="s">
        <v>48</v>
      </c>
      <c r="B37" s="39"/>
      <c r="C37" s="40"/>
      <c r="D37" s="40"/>
      <c r="E37" s="41"/>
      <c r="F37" s="40"/>
      <c r="G37" s="42"/>
      <c r="H37" s="42"/>
      <c r="I37" s="42"/>
      <c r="J37" s="42"/>
      <c r="K37" s="23"/>
    </row>
    <row r="38" spans="1:13" s="88" customFormat="1" ht="21.95" customHeight="1">
      <c r="A38" s="82" t="s">
        <v>49</v>
      </c>
      <c r="B38" s="83" t="s">
        <v>50</v>
      </c>
      <c r="C38" s="25">
        <v>1737</v>
      </c>
      <c r="D38" s="25">
        <v>1737</v>
      </c>
      <c r="E38" s="84">
        <v>1650</v>
      </c>
      <c r="F38" s="25">
        <v>1822</v>
      </c>
      <c r="G38" s="85">
        <v>1822</v>
      </c>
      <c r="H38" s="86">
        <f>F38/D38*100</f>
        <v>104.89349453080024</v>
      </c>
      <c r="I38" s="25">
        <f>F38/E38*100</f>
        <v>110.42424242424242</v>
      </c>
      <c r="J38" s="25">
        <f>G38/C38*100</f>
        <v>104.89349453080024</v>
      </c>
      <c r="K38" s="87"/>
    </row>
    <row r="39" spans="1:13" ht="21.95" customHeight="1">
      <c r="A39" s="24" t="s">
        <v>51</v>
      </c>
      <c r="B39" s="20" t="s">
        <v>50</v>
      </c>
      <c r="C39" s="25">
        <v>2828</v>
      </c>
      <c r="D39" s="25">
        <v>2838</v>
      </c>
      <c r="E39" s="43">
        <v>3000</v>
      </c>
      <c r="F39" s="25">
        <v>2899</v>
      </c>
      <c r="G39" s="44">
        <v>3000</v>
      </c>
      <c r="H39" s="27">
        <f t="shared" ref="H39:H45" si="7">F39/D39*100</f>
        <v>102.14940098661029</v>
      </c>
      <c r="I39" s="28">
        <f t="shared" ref="I39:I45" si="8">F39/E39*100</f>
        <v>96.63333333333334</v>
      </c>
      <c r="J39" s="28">
        <f t="shared" ref="J39:J45" si="9">G39/C39*100</f>
        <v>106.08203677510608</v>
      </c>
      <c r="K39" s="45"/>
    </row>
    <row r="40" spans="1:13" ht="21.95" customHeight="1">
      <c r="A40" s="46" t="s">
        <v>52</v>
      </c>
      <c r="B40" s="20" t="s">
        <v>50</v>
      </c>
      <c r="C40" s="25">
        <v>1550</v>
      </c>
      <c r="D40" s="25">
        <v>1438</v>
      </c>
      <c r="E40" s="43">
        <v>1700</v>
      </c>
      <c r="F40" s="25">
        <v>1485</v>
      </c>
      <c r="G40" s="44">
        <v>1600</v>
      </c>
      <c r="H40" s="27">
        <f t="shared" si="7"/>
        <v>103.2684283727399</v>
      </c>
      <c r="I40" s="28">
        <f t="shared" si="8"/>
        <v>87.352941176470594</v>
      </c>
      <c r="J40" s="28">
        <f t="shared" si="9"/>
        <v>103.2258064516129</v>
      </c>
      <c r="K40" s="23"/>
      <c r="M40" s="9"/>
    </row>
    <row r="41" spans="1:13" ht="21.95" customHeight="1">
      <c r="A41" s="24" t="s">
        <v>53</v>
      </c>
      <c r="B41" s="20" t="s">
        <v>54</v>
      </c>
      <c r="C41" s="25">
        <v>15882</v>
      </c>
      <c r="D41" s="25">
        <f>8437+6359</f>
        <v>14796</v>
      </c>
      <c r="E41" s="43">
        <v>20000</v>
      </c>
      <c r="F41" s="25">
        <v>16817</v>
      </c>
      <c r="G41" s="44">
        <v>17000</v>
      </c>
      <c r="H41" s="27">
        <f t="shared" si="7"/>
        <v>113.65909705325763</v>
      </c>
      <c r="I41" s="28">
        <f t="shared" si="8"/>
        <v>84.084999999999994</v>
      </c>
      <c r="J41" s="28">
        <f t="shared" si="9"/>
        <v>107.03941569071904</v>
      </c>
      <c r="K41" s="45"/>
      <c r="M41" s="9"/>
    </row>
    <row r="42" spans="1:13" ht="21.95" customHeight="1">
      <c r="A42" s="46" t="s">
        <v>55</v>
      </c>
      <c r="B42" s="20" t="s">
        <v>50</v>
      </c>
      <c r="C42" s="25">
        <v>1082</v>
      </c>
      <c r="D42" s="25">
        <v>1182</v>
      </c>
      <c r="E42" s="43">
        <v>1200</v>
      </c>
      <c r="F42" s="25">
        <v>1045</v>
      </c>
      <c r="G42" s="44">
        <v>1200</v>
      </c>
      <c r="H42" s="27">
        <f t="shared" si="7"/>
        <v>88.409475465313022</v>
      </c>
      <c r="I42" s="28">
        <f t="shared" si="8"/>
        <v>87.083333333333329</v>
      </c>
      <c r="J42" s="28">
        <f t="shared" si="9"/>
        <v>110.90573012939002</v>
      </c>
      <c r="K42" s="23"/>
    </row>
    <row r="43" spans="1:13" ht="21.95" customHeight="1">
      <c r="A43" s="24" t="s">
        <v>56</v>
      </c>
      <c r="B43" s="20" t="s">
        <v>54</v>
      </c>
      <c r="C43" s="25">
        <v>186000</v>
      </c>
      <c r="D43" s="25">
        <f>79400+60550+10670</f>
        <v>150620</v>
      </c>
      <c r="E43" s="43">
        <v>300000</v>
      </c>
      <c r="F43" s="25">
        <v>153600</v>
      </c>
      <c r="G43" s="44">
        <v>300000</v>
      </c>
      <c r="H43" s="27">
        <f t="shared" si="7"/>
        <v>101.97848891249501</v>
      </c>
      <c r="I43" s="28">
        <f t="shared" si="8"/>
        <v>51.2</v>
      </c>
      <c r="J43" s="28">
        <f t="shared" si="9"/>
        <v>161.29032258064515</v>
      </c>
      <c r="K43" s="23"/>
      <c r="M43" s="9"/>
    </row>
    <row r="44" spans="1:13" ht="21.95" customHeight="1">
      <c r="A44" s="24" t="s">
        <v>57</v>
      </c>
      <c r="B44" s="20" t="s">
        <v>58</v>
      </c>
      <c r="C44" s="25">
        <v>2000</v>
      </c>
      <c r="D44" s="25">
        <v>2000</v>
      </c>
      <c r="E44" s="43">
        <v>2000</v>
      </c>
      <c r="F44" s="25">
        <v>1500</v>
      </c>
      <c r="G44" s="44">
        <v>1500</v>
      </c>
      <c r="H44" s="27">
        <f t="shared" si="7"/>
        <v>75</v>
      </c>
      <c r="I44" s="28">
        <f t="shared" si="8"/>
        <v>75</v>
      </c>
      <c r="J44" s="28">
        <f t="shared" si="9"/>
        <v>75</v>
      </c>
      <c r="K44" s="23"/>
    </row>
    <row r="45" spans="1:13" ht="21.95" customHeight="1">
      <c r="A45" s="24" t="s">
        <v>59</v>
      </c>
      <c r="B45" s="20" t="s">
        <v>18</v>
      </c>
      <c r="C45" s="25">
        <v>70</v>
      </c>
      <c r="D45" s="25">
        <v>40</v>
      </c>
      <c r="E45" s="26">
        <v>100</v>
      </c>
      <c r="F45" s="25">
        <f>F44*10/1000</f>
        <v>15</v>
      </c>
      <c r="G45" s="28">
        <f>G44*50/1000</f>
        <v>75</v>
      </c>
      <c r="H45" s="27">
        <f t="shared" si="7"/>
        <v>37.5</v>
      </c>
      <c r="I45" s="28">
        <f t="shared" si="8"/>
        <v>15</v>
      </c>
      <c r="J45" s="28">
        <f t="shared" si="9"/>
        <v>107.14285714285714</v>
      </c>
      <c r="K45" s="23"/>
    </row>
    <row r="46" spans="1:13" ht="21.95" customHeight="1">
      <c r="A46" s="19" t="s">
        <v>60</v>
      </c>
      <c r="B46" s="39"/>
      <c r="C46" s="40"/>
      <c r="D46" s="40"/>
      <c r="E46" s="41"/>
      <c r="F46" s="40"/>
      <c r="G46" s="42"/>
      <c r="H46" s="42"/>
      <c r="I46" s="42"/>
      <c r="J46" s="42"/>
      <c r="K46" s="23"/>
    </row>
    <row r="47" spans="1:13" ht="21.95" customHeight="1">
      <c r="A47" s="24" t="s">
        <v>61</v>
      </c>
      <c r="B47" s="20" t="s">
        <v>27</v>
      </c>
      <c r="C47" s="25">
        <v>56045</v>
      </c>
      <c r="D47" s="25">
        <v>56045</v>
      </c>
      <c r="E47" s="26">
        <v>56045</v>
      </c>
      <c r="F47" s="25">
        <v>56045</v>
      </c>
      <c r="G47" s="28">
        <v>56045</v>
      </c>
      <c r="H47" s="27">
        <f>F47/D47*100</f>
        <v>100</v>
      </c>
      <c r="I47" s="28">
        <f>F47/E47*100</f>
        <v>100</v>
      </c>
      <c r="J47" s="28">
        <f>G47/C47*100</f>
        <v>100</v>
      </c>
      <c r="K47" s="23"/>
    </row>
    <row r="48" spans="1:13" ht="21.95" customHeight="1">
      <c r="A48" s="24" t="s">
        <v>62</v>
      </c>
      <c r="B48" s="20" t="s">
        <v>27</v>
      </c>
      <c r="C48" s="25">
        <v>6176</v>
      </c>
      <c r="D48" s="25">
        <v>6176</v>
      </c>
      <c r="E48" s="43">
        <v>6176</v>
      </c>
      <c r="F48" s="25">
        <v>6176</v>
      </c>
      <c r="G48" s="44">
        <v>6176</v>
      </c>
      <c r="H48" s="27">
        <f t="shared" ref="H48:H66" si="10">F48/D48*100</f>
        <v>100</v>
      </c>
      <c r="I48" s="28">
        <f t="shared" ref="I48:I66" si="11">F48/E48*100</f>
        <v>100</v>
      </c>
      <c r="J48" s="28">
        <f t="shared" ref="J48:J66" si="12">G48/C48*100</f>
        <v>100</v>
      </c>
      <c r="K48" s="23"/>
    </row>
    <row r="49" spans="1:11" ht="21.95" customHeight="1">
      <c r="A49" s="47" t="s">
        <v>63</v>
      </c>
      <c r="B49" s="20" t="s">
        <v>27</v>
      </c>
      <c r="C49" s="25">
        <v>0</v>
      </c>
      <c r="D49" s="25">
        <v>0</v>
      </c>
      <c r="E49" s="43">
        <v>0</v>
      </c>
      <c r="F49" s="25">
        <v>0</v>
      </c>
      <c r="G49" s="44">
        <v>0</v>
      </c>
      <c r="H49" s="27"/>
      <c r="I49" s="28"/>
      <c r="J49" s="28"/>
      <c r="K49" s="48"/>
    </row>
    <row r="50" spans="1:11" ht="21.95" customHeight="1">
      <c r="A50" s="49" t="s">
        <v>64</v>
      </c>
      <c r="B50" s="20" t="s">
        <v>65</v>
      </c>
      <c r="C50" s="25">
        <v>1</v>
      </c>
      <c r="D50" s="25">
        <v>0.5</v>
      </c>
      <c r="E50" s="43">
        <v>10</v>
      </c>
      <c r="F50" s="25">
        <v>2</v>
      </c>
      <c r="G50" s="44">
        <v>2</v>
      </c>
      <c r="H50" s="27">
        <f t="shared" si="10"/>
        <v>400</v>
      </c>
      <c r="I50" s="28">
        <f t="shared" si="11"/>
        <v>20</v>
      </c>
      <c r="J50" s="28">
        <f t="shared" si="12"/>
        <v>200</v>
      </c>
      <c r="K50" s="23"/>
    </row>
    <row r="51" spans="1:11" ht="21.95" customHeight="1">
      <c r="A51" s="49" t="s">
        <v>66</v>
      </c>
      <c r="B51" s="20" t="s">
        <v>27</v>
      </c>
      <c r="C51" s="25">
        <f>C52+C53</f>
        <v>6300</v>
      </c>
      <c r="D51" s="25">
        <f>D52+D53</f>
        <v>2200</v>
      </c>
      <c r="E51" s="26">
        <v>6300</v>
      </c>
      <c r="F51" s="25">
        <f>F52+F53</f>
        <v>2750</v>
      </c>
      <c r="G51" s="28">
        <f>G52+G53</f>
        <v>6300</v>
      </c>
      <c r="H51" s="27">
        <f t="shared" si="10"/>
        <v>125</v>
      </c>
      <c r="I51" s="28">
        <f t="shared" si="11"/>
        <v>43.650793650793652</v>
      </c>
      <c r="J51" s="28">
        <f t="shared" si="12"/>
        <v>100</v>
      </c>
      <c r="K51" s="23"/>
    </row>
    <row r="52" spans="1:11" ht="21.95" customHeight="1">
      <c r="A52" s="47" t="s">
        <v>67</v>
      </c>
      <c r="B52" s="20" t="s">
        <v>27</v>
      </c>
      <c r="C52" s="25">
        <v>6000</v>
      </c>
      <c r="D52" s="25">
        <v>2000</v>
      </c>
      <c r="E52" s="43">
        <v>6000</v>
      </c>
      <c r="F52" s="25">
        <v>2500</v>
      </c>
      <c r="G52" s="44">
        <v>6000</v>
      </c>
      <c r="H52" s="27">
        <f t="shared" si="10"/>
        <v>125</v>
      </c>
      <c r="I52" s="28">
        <f t="shared" si="11"/>
        <v>41.666666666666671</v>
      </c>
      <c r="J52" s="28">
        <f t="shared" si="12"/>
        <v>100</v>
      </c>
      <c r="K52" s="48"/>
    </row>
    <row r="53" spans="1:11" ht="21.95" customHeight="1">
      <c r="A53" s="50" t="s">
        <v>68</v>
      </c>
      <c r="B53" s="20" t="s">
        <v>27</v>
      </c>
      <c r="C53" s="25">
        <v>300</v>
      </c>
      <c r="D53" s="25">
        <v>200</v>
      </c>
      <c r="E53" s="43">
        <v>300</v>
      </c>
      <c r="F53" s="25">
        <v>250</v>
      </c>
      <c r="G53" s="44">
        <v>300</v>
      </c>
      <c r="H53" s="27">
        <f t="shared" si="10"/>
        <v>125</v>
      </c>
      <c r="I53" s="28">
        <f t="shared" si="11"/>
        <v>83.333333333333343</v>
      </c>
      <c r="J53" s="28">
        <f t="shared" si="12"/>
        <v>100</v>
      </c>
      <c r="K53" s="23"/>
    </row>
    <row r="54" spans="1:11" ht="21.95" customHeight="1">
      <c r="A54" s="49" t="s">
        <v>69</v>
      </c>
      <c r="B54" s="20" t="s">
        <v>27</v>
      </c>
      <c r="C54" s="25">
        <f>C55+C56</f>
        <v>33000</v>
      </c>
      <c r="D54" s="25">
        <f>D55+D56</f>
        <v>33000</v>
      </c>
      <c r="E54" s="26">
        <v>33000</v>
      </c>
      <c r="F54" s="25">
        <f>F55+F56</f>
        <v>33000</v>
      </c>
      <c r="G54" s="28">
        <f>G55+G56</f>
        <v>33000</v>
      </c>
      <c r="H54" s="27">
        <f t="shared" si="10"/>
        <v>100</v>
      </c>
      <c r="I54" s="28">
        <f t="shared" si="11"/>
        <v>100</v>
      </c>
      <c r="J54" s="28">
        <f t="shared" si="12"/>
        <v>100</v>
      </c>
      <c r="K54" s="23"/>
    </row>
    <row r="55" spans="1:11" ht="21.95" customHeight="1">
      <c r="A55" s="47" t="s">
        <v>70</v>
      </c>
      <c r="B55" s="20" t="s">
        <v>27</v>
      </c>
      <c r="C55" s="25">
        <v>3000</v>
      </c>
      <c r="D55" s="25">
        <v>3000</v>
      </c>
      <c r="E55" s="43">
        <v>3000</v>
      </c>
      <c r="F55" s="25">
        <v>3000</v>
      </c>
      <c r="G55" s="44">
        <v>3000</v>
      </c>
      <c r="H55" s="27">
        <f t="shared" si="10"/>
        <v>100</v>
      </c>
      <c r="I55" s="28">
        <f t="shared" si="11"/>
        <v>100</v>
      </c>
      <c r="J55" s="28">
        <f t="shared" si="12"/>
        <v>100</v>
      </c>
      <c r="K55" s="23"/>
    </row>
    <row r="56" spans="1:11" ht="21.95" customHeight="1">
      <c r="A56" s="50" t="s">
        <v>71</v>
      </c>
      <c r="B56" s="20" t="s">
        <v>27</v>
      </c>
      <c r="C56" s="25">
        <v>30000</v>
      </c>
      <c r="D56" s="25">
        <v>30000</v>
      </c>
      <c r="E56" s="43">
        <v>30000</v>
      </c>
      <c r="F56" s="25">
        <v>30000</v>
      </c>
      <c r="G56" s="44">
        <v>30000</v>
      </c>
      <c r="H56" s="27">
        <f t="shared" si="10"/>
        <v>100</v>
      </c>
      <c r="I56" s="28">
        <f t="shared" si="11"/>
        <v>100</v>
      </c>
      <c r="J56" s="28">
        <f t="shared" si="12"/>
        <v>100</v>
      </c>
      <c r="K56" s="51"/>
    </row>
    <row r="57" spans="1:11" ht="21.95" customHeight="1">
      <c r="A57" s="49" t="s">
        <v>72</v>
      </c>
      <c r="B57" s="20" t="s">
        <v>27</v>
      </c>
      <c r="C57" s="28">
        <f>C58+C59</f>
        <v>48988</v>
      </c>
      <c r="D57" s="28">
        <f>D58+D59</f>
        <v>48988</v>
      </c>
      <c r="E57" s="26">
        <v>48988</v>
      </c>
      <c r="F57" s="28">
        <f>F58+F59</f>
        <v>48988</v>
      </c>
      <c r="G57" s="28">
        <f>G58+G59</f>
        <v>48988</v>
      </c>
      <c r="H57" s="27">
        <f t="shared" si="10"/>
        <v>100</v>
      </c>
      <c r="I57" s="28">
        <f t="shared" si="11"/>
        <v>100</v>
      </c>
      <c r="J57" s="28">
        <f t="shared" si="12"/>
        <v>100</v>
      </c>
      <c r="K57" s="23"/>
    </row>
    <row r="58" spans="1:11" ht="21.95" customHeight="1">
      <c r="A58" s="47" t="s">
        <v>70</v>
      </c>
      <c r="B58" s="20" t="s">
        <v>27</v>
      </c>
      <c r="C58" s="25">
        <v>6756</v>
      </c>
      <c r="D58" s="25">
        <v>6756</v>
      </c>
      <c r="E58" s="26">
        <v>6756</v>
      </c>
      <c r="F58" s="25">
        <v>6756</v>
      </c>
      <c r="G58" s="28">
        <v>6756</v>
      </c>
      <c r="H58" s="27">
        <f t="shared" si="10"/>
        <v>100</v>
      </c>
      <c r="I58" s="28">
        <f t="shared" si="11"/>
        <v>100</v>
      </c>
      <c r="J58" s="28">
        <f t="shared" si="12"/>
        <v>100</v>
      </c>
      <c r="K58" s="23"/>
    </row>
    <row r="59" spans="1:11" ht="21.95" customHeight="1">
      <c r="A59" s="52" t="s">
        <v>71</v>
      </c>
      <c r="B59" s="20" t="s">
        <v>27</v>
      </c>
      <c r="C59" s="25">
        <v>42232</v>
      </c>
      <c r="D59" s="25">
        <v>42232</v>
      </c>
      <c r="E59" s="26">
        <v>42232</v>
      </c>
      <c r="F59" s="25">
        <v>42232</v>
      </c>
      <c r="G59" s="28">
        <v>42232</v>
      </c>
      <c r="H59" s="27">
        <f t="shared" si="10"/>
        <v>100</v>
      </c>
      <c r="I59" s="28">
        <f t="shared" si="11"/>
        <v>100</v>
      </c>
      <c r="J59" s="28">
        <f t="shared" si="12"/>
        <v>100</v>
      </c>
      <c r="K59" s="23"/>
    </row>
    <row r="60" spans="1:11" ht="21.95" customHeight="1">
      <c r="A60" s="49" t="s">
        <v>73</v>
      </c>
      <c r="B60" s="20" t="s">
        <v>27</v>
      </c>
      <c r="C60" s="25">
        <v>150</v>
      </c>
      <c r="D60" s="25">
        <v>100</v>
      </c>
      <c r="E60" s="43">
        <v>250</v>
      </c>
      <c r="F60" s="25">
        <v>50</v>
      </c>
      <c r="G60" s="44">
        <v>200</v>
      </c>
      <c r="H60" s="27"/>
      <c r="I60" s="28">
        <f t="shared" si="11"/>
        <v>20</v>
      </c>
      <c r="J60" s="28">
        <f t="shared" si="12"/>
        <v>133.33333333333331</v>
      </c>
      <c r="K60" s="23"/>
    </row>
    <row r="61" spans="1:11" ht="21.95" customHeight="1">
      <c r="A61" s="49" t="s">
        <v>74</v>
      </c>
      <c r="B61" s="20" t="s">
        <v>27</v>
      </c>
      <c r="C61" s="25" t="str">
        <f>B61</f>
        <v>ha</v>
      </c>
      <c r="D61" s="25" t="str">
        <f>C61</f>
        <v>ha</v>
      </c>
      <c r="E61" s="43">
        <v>6756</v>
      </c>
      <c r="F61" s="25">
        <f>E61</f>
        <v>6756</v>
      </c>
      <c r="G61" s="44">
        <v>6756</v>
      </c>
      <c r="H61" s="27"/>
      <c r="I61" s="28">
        <f t="shared" si="11"/>
        <v>100</v>
      </c>
      <c r="J61" s="28"/>
      <c r="K61" s="48"/>
    </row>
    <row r="62" spans="1:11" ht="21.95" customHeight="1">
      <c r="A62" s="49" t="s">
        <v>75</v>
      </c>
      <c r="B62" s="20" t="s">
        <v>76</v>
      </c>
      <c r="C62" s="25">
        <v>60</v>
      </c>
      <c r="D62" s="25">
        <v>60</v>
      </c>
      <c r="E62" s="26">
        <v>72</v>
      </c>
      <c r="F62" s="25">
        <v>35</v>
      </c>
      <c r="G62" s="28">
        <v>72</v>
      </c>
      <c r="H62" s="27">
        <f t="shared" si="10"/>
        <v>58.333333333333336</v>
      </c>
      <c r="I62" s="28">
        <f t="shared" si="11"/>
        <v>48.611111111111107</v>
      </c>
      <c r="J62" s="28">
        <f t="shared" si="12"/>
        <v>120</v>
      </c>
      <c r="K62" s="23"/>
    </row>
    <row r="63" spans="1:11" ht="21.95" customHeight="1">
      <c r="A63" s="46" t="s">
        <v>77</v>
      </c>
      <c r="B63" s="20" t="s">
        <v>76</v>
      </c>
      <c r="C63" s="25">
        <v>0</v>
      </c>
      <c r="D63" s="25">
        <v>0</v>
      </c>
      <c r="E63" s="53">
        <v>0</v>
      </c>
      <c r="F63" s="25">
        <v>0</v>
      </c>
      <c r="G63" s="54">
        <v>0</v>
      </c>
      <c r="H63" s="27"/>
      <c r="I63" s="28"/>
      <c r="J63" s="28"/>
      <c r="K63" s="23"/>
    </row>
    <row r="64" spans="1:11" ht="21.95" customHeight="1">
      <c r="A64" s="55" t="s">
        <v>78</v>
      </c>
      <c r="B64" s="20" t="s">
        <v>76</v>
      </c>
      <c r="C64" s="25">
        <v>60</v>
      </c>
      <c r="D64" s="25">
        <v>35</v>
      </c>
      <c r="E64" s="43">
        <v>72</v>
      </c>
      <c r="F64" s="25">
        <v>30</v>
      </c>
      <c r="G64" s="44">
        <v>72</v>
      </c>
      <c r="H64" s="27">
        <f t="shared" si="10"/>
        <v>85.714285714285708</v>
      </c>
      <c r="I64" s="28">
        <f t="shared" si="11"/>
        <v>41.666666666666671</v>
      </c>
      <c r="J64" s="28">
        <f t="shared" si="12"/>
        <v>120</v>
      </c>
      <c r="K64" s="23"/>
    </row>
    <row r="65" spans="1:11" ht="21.95" customHeight="1">
      <c r="A65" s="49" t="s">
        <v>79</v>
      </c>
      <c r="B65" s="20" t="s">
        <v>80</v>
      </c>
      <c r="C65" s="25">
        <v>80</v>
      </c>
      <c r="D65" s="25">
        <v>80</v>
      </c>
      <c r="E65" s="43">
        <v>80</v>
      </c>
      <c r="F65" s="25">
        <v>80</v>
      </c>
      <c r="G65" s="44">
        <v>80</v>
      </c>
      <c r="H65" s="27">
        <f t="shared" si="10"/>
        <v>100</v>
      </c>
      <c r="I65" s="28">
        <f t="shared" si="11"/>
        <v>100</v>
      </c>
      <c r="J65" s="28">
        <f t="shared" si="12"/>
        <v>100</v>
      </c>
      <c r="K65" s="23"/>
    </row>
    <row r="66" spans="1:11" ht="21.95" customHeight="1">
      <c r="A66" s="24" t="s">
        <v>81</v>
      </c>
      <c r="B66" s="20" t="s">
        <v>82</v>
      </c>
      <c r="C66" s="25">
        <v>83.3</v>
      </c>
      <c r="D66" s="25">
        <v>83.3</v>
      </c>
      <c r="E66" s="43">
        <v>83.3</v>
      </c>
      <c r="F66" s="25">
        <v>83.3</v>
      </c>
      <c r="G66" s="44">
        <v>83.3</v>
      </c>
      <c r="H66" s="27">
        <f t="shared" si="10"/>
        <v>100</v>
      </c>
      <c r="I66" s="28">
        <f t="shared" si="11"/>
        <v>100</v>
      </c>
      <c r="J66" s="28">
        <f t="shared" si="12"/>
        <v>100</v>
      </c>
      <c r="K66" s="23"/>
    </row>
    <row r="67" spans="1:11" ht="21.95" customHeight="1">
      <c r="A67" s="19" t="s">
        <v>83</v>
      </c>
      <c r="B67" s="39"/>
      <c r="C67" s="40"/>
      <c r="D67" s="40"/>
      <c r="E67" s="41"/>
      <c r="F67" s="40"/>
      <c r="G67" s="42"/>
      <c r="H67" s="42"/>
      <c r="I67" s="42"/>
      <c r="J67" s="42"/>
      <c r="K67" s="23"/>
    </row>
    <row r="68" spans="1:11" ht="21.95" customHeight="1">
      <c r="A68" s="24" t="s">
        <v>84</v>
      </c>
      <c r="B68" s="20" t="s">
        <v>27</v>
      </c>
      <c r="C68" s="25">
        <v>58</v>
      </c>
      <c r="D68" s="25">
        <v>58</v>
      </c>
      <c r="E68" s="43">
        <v>62</v>
      </c>
      <c r="F68" s="25">
        <v>58.4</v>
      </c>
      <c r="G68" s="44">
        <v>60</v>
      </c>
      <c r="H68" s="27">
        <f>F68/D68*100</f>
        <v>100.68965517241379</v>
      </c>
      <c r="I68" s="28">
        <f>F68/E68*100</f>
        <v>94.193548387096769</v>
      </c>
      <c r="J68" s="28">
        <f>G68/C68*100</f>
        <v>103.44827586206897</v>
      </c>
      <c r="K68" s="23"/>
    </row>
    <row r="69" spans="1:11" ht="21.95" customHeight="1">
      <c r="A69" s="56" t="s">
        <v>85</v>
      </c>
      <c r="B69" s="20" t="s">
        <v>27</v>
      </c>
      <c r="C69" s="25">
        <f>C68</f>
        <v>58</v>
      </c>
      <c r="D69" s="25">
        <f>D68</f>
        <v>58</v>
      </c>
      <c r="E69" s="57">
        <v>60</v>
      </c>
      <c r="F69" s="25">
        <f>F68</f>
        <v>58.4</v>
      </c>
      <c r="G69" s="58">
        <f>G68</f>
        <v>60</v>
      </c>
      <c r="H69" s="27">
        <f>F69/D69*100</f>
        <v>100.68965517241379</v>
      </c>
      <c r="I69" s="28">
        <f>F69/E69*100</f>
        <v>97.333333333333329</v>
      </c>
      <c r="J69" s="28">
        <f>G69/C69*100</f>
        <v>103.44827586206897</v>
      </c>
      <c r="K69" s="23"/>
    </row>
    <row r="70" spans="1:11" ht="21.95" customHeight="1">
      <c r="A70" s="59" t="s">
        <v>86</v>
      </c>
      <c r="B70" s="20" t="s">
        <v>87</v>
      </c>
      <c r="C70" s="25">
        <v>200</v>
      </c>
      <c r="D70" s="25">
        <v>200</v>
      </c>
      <c r="E70" s="43">
        <v>300</v>
      </c>
      <c r="F70" s="25">
        <v>250</v>
      </c>
      <c r="G70" s="44">
        <v>300</v>
      </c>
      <c r="H70" s="27">
        <f>F70/D70*100</f>
        <v>125</v>
      </c>
      <c r="I70" s="28">
        <f>F70/E70*100</f>
        <v>83.333333333333343</v>
      </c>
      <c r="J70" s="28">
        <f>G70/C70*100</f>
        <v>150</v>
      </c>
      <c r="K70" s="60"/>
    </row>
    <row r="71" spans="1:11" ht="21.95" customHeight="1">
      <c r="A71" s="24" t="s">
        <v>88</v>
      </c>
      <c r="B71" s="20"/>
      <c r="C71" s="25"/>
      <c r="D71" s="25"/>
      <c r="E71" s="61"/>
      <c r="F71" s="25"/>
      <c r="G71" s="62"/>
      <c r="H71" s="62"/>
      <c r="I71" s="62"/>
      <c r="J71" s="62"/>
      <c r="K71" s="23"/>
    </row>
    <row r="72" spans="1:11" ht="21.95" customHeight="1">
      <c r="A72" s="47" t="s">
        <v>89</v>
      </c>
      <c r="B72" s="20" t="s">
        <v>18</v>
      </c>
      <c r="C72" s="25">
        <v>28</v>
      </c>
      <c r="D72" s="25">
        <v>10</v>
      </c>
      <c r="E72" s="43">
        <v>30</v>
      </c>
      <c r="F72" s="25">
        <v>15</v>
      </c>
      <c r="G72" s="44">
        <v>30</v>
      </c>
      <c r="H72" s="27">
        <f>F72/D72*100</f>
        <v>150</v>
      </c>
      <c r="I72" s="28">
        <f>F72/E72*100</f>
        <v>50</v>
      </c>
      <c r="J72" s="28">
        <f>G72/C72*100</f>
        <v>107.14285714285714</v>
      </c>
      <c r="K72" s="23"/>
    </row>
    <row r="73" spans="1:11" ht="21.95" customHeight="1">
      <c r="A73" s="24" t="s">
        <v>90</v>
      </c>
      <c r="B73" s="20"/>
      <c r="C73" s="25"/>
      <c r="D73" s="25"/>
      <c r="E73" s="61"/>
      <c r="F73" s="25"/>
      <c r="G73" s="62"/>
      <c r="H73" s="62"/>
      <c r="I73" s="62"/>
      <c r="J73" s="62"/>
      <c r="K73" s="23"/>
    </row>
    <row r="74" spans="1:11" ht="21.95" customHeight="1">
      <c r="A74" s="47" t="s">
        <v>91</v>
      </c>
      <c r="B74" s="20" t="s">
        <v>18</v>
      </c>
      <c r="C74" s="25">
        <v>190</v>
      </c>
      <c r="D74" s="25">
        <v>65</v>
      </c>
      <c r="E74" s="43">
        <v>217</v>
      </c>
      <c r="F74" s="25">
        <v>65</v>
      </c>
      <c r="G74" s="44">
        <v>217</v>
      </c>
      <c r="H74" s="27">
        <f>F74/D74*100</f>
        <v>100</v>
      </c>
      <c r="I74" s="28">
        <f>F74/E74*100</f>
        <v>29.953917050691242</v>
      </c>
      <c r="J74" s="28">
        <f>G74/C74*100</f>
        <v>114.21052631578948</v>
      </c>
      <c r="K74" s="23"/>
    </row>
    <row r="75" spans="1:11" ht="20.25" customHeight="1">
      <c r="A75" s="63" t="s">
        <v>92</v>
      </c>
      <c r="B75" s="20" t="s">
        <v>80</v>
      </c>
      <c r="C75" s="25">
        <v>82</v>
      </c>
      <c r="D75" s="25">
        <v>82</v>
      </c>
      <c r="E75" s="43">
        <v>85</v>
      </c>
      <c r="F75" s="25">
        <v>85</v>
      </c>
      <c r="G75" s="44">
        <v>85</v>
      </c>
      <c r="H75" s="27">
        <f>F75/D75*100</f>
        <v>103.65853658536585</v>
      </c>
      <c r="I75" s="28">
        <f>F75/E75*100</f>
        <v>100</v>
      </c>
      <c r="J75" s="28">
        <f>G75/C75*100</f>
        <v>103.65853658536585</v>
      </c>
      <c r="K75" s="23"/>
    </row>
    <row r="76" spans="1:11" ht="21.95" customHeight="1">
      <c r="A76" s="19" t="s">
        <v>93</v>
      </c>
      <c r="B76" s="64"/>
      <c r="C76" s="65"/>
      <c r="D76" s="65"/>
      <c r="E76" s="66"/>
      <c r="F76" s="65"/>
      <c r="G76" s="67"/>
      <c r="H76" s="67"/>
      <c r="I76" s="67"/>
      <c r="J76" s="67"/>
      <c r="K76" s="68"/>
    </row>
    <row r="77" spans="1:11" ht="21.75" customHeight="1">
      <c r="A77" s="49" t="s">
        <v>94</v>
      </c>
      <c r="B77" s="20" t="s">
        <v>82</v>
      </c>
      <c r="C77" s="28">
        <v>41.3</v>
      </c>
      <c r="D77" s="28">
        <v>41.3</v>
      </c>
      <c r="E77" s="26">
        <v>55</v>
      </c>
      <c r="F77" s="28">
        <v>45</v>
      </c>
      <c r="G77" s="28">
        <v>55</v>
      </c>
      <c r="H77" s="28"/>
      <c r="I77" s="28"/>
      <c r="J77" s="28"/>
      <c r="K77" s="69"/>
    </row>
    <row r="78" spans="1:11" ht="21.75" customHeight="1">
      <c r="A78" s="70" t="s">
        <v>95</v>
      </c>
      <c r="B78" s="20" t="s">
        <v>82</v>
      </c>
      <c r="C78" s="28">
        <v>100</v>
      </c>
      <c r="D78" s="28">
        <v>100</v>
      </c>
      <c r="E78" s="26">
        <v>100</v>
      </c>
      <c r="F78" s="28">
        <v>100</v>
      </c>
      <c r="G78" s="28">
        <v>100</v>
      </c>
      <c r="H78" s="28"/>
      <c r="I78" s="28"/>
      <c r="J78" s="28"/>
      <c r="K78" s="69"/>
    </row>
    <row r="79" spans="1:11" ht="21.75" customHeight="1">
      <c r="A79" s="71" t="s">
        <v>96</v>
      </c>
      <c r="B79" s="20" t="s">
        <v>82</v>
      </c>
      <c r="C79" s="28">
        <v>56.25</v>
      </c>
      <c r="D79" s="28">
        <v>56.25</v>
      </c>
      <c r="E79" s="26">
        <v>72</v>
      </c>
      <c r="F79" s="28">
        <v>60</v>
      </c>
      <c r="G79" s="28">
        <v>68</v>
      </c>
      <c r="H79" s="28"/>
      <c r="I79" s="28"/>
      <c r="J79" s="28"/>
      <c r="K79" s="69"/>
    </row>
    <row r="80" spans="1:11" ht="21.75" customHeight="1">
      <c r="A80" s="71" t="s">
        <v>97</v>
      </c>
      <c r="B80" s="20" t="s">
        <v>82</v>
      </c>
      <c r="C80" s="28">
        <v>61.86</v>
      </c>
      <c r="D80" s="28">
        <v>61.86</v>
      </c>
      <c r="E80" s="26">
        <v>72</v>
      </c>
      <c r="F80" s="28">
        <v>64</v>
      </c>
      <c r="G80" s="28">
        <v>68</v>
      </c>
      <c r="H80" s="28"/>
      <c r="I80" s="28"/>
      <c r="J80" s="28"/>
      <c r="K80" s="69"/>
    </row>
    <row r="81" spans="1:12" ht="21.75" customHeight="1">
      <c r="A81" s="71" t="s">
        <v>98</v>
      </c>
      <c r="B81" s="20" t="s">
        <v>82</v>
      </c>
      <c r="C81" s="28">
        <v>9.81</v>
      </c>
      <c r="D81" s="28">
        <v>9.81</v>
      </c>
      <c r="E81" s="26">
        <v>65</v>
      </c>
      <c r="F81" s="28">
        <v>10</v>
      </c>
      <c r="G81" s="28">
        <v>63</v>
      </c>
      <c r="H81" s="28"/>
      <c r="I81" s="28"/>
      <c r="J81" s="28"/>
      <c r="K81" s="69"/>
    </row>
    <row r="82" spans="1:12" ht="21.75" customHeight="1">
      <c r="A82" s="71" t="s">
        <v>99</v>
      </c>
      <c r="B82" s="20" t="s">
        <v>82</v>
      </c>
      <c r="C82" s="28">
        <v>70.94</v>
      </c>
      <c r="D82" s="28">
        <v>70.94</v>
      </c>
      <c r="E82" s="26">
        <v>80</v>
      </c>
      <c r="F82" s="28">
        <v>72</v>
      </c>
      <c r="G82" s="28">
        <v>81</v>
      </c>
      <c r="H82" s="28"/>
      <c r="I82" s="28"/>
      <c r="J82" s="28"/>
      <c r="K82" s="69"/>
    </row>
    <row r="83" spans="1:12" ht="21.75" customHeight="1">
      <c r="A83" s="71" t="s">
        <v>100</v>
      </c>
      <c r="B83" s="20" t="s">
        <v>82</v>
      </c>
      <c r="C83" s="28">
        <v>100</v>
      </c>
      <c r="D83" s="28">
        <v>100</v>
      </c>
      <c r="E83" s="26">
        <v>100</v>
      </c>
      <c r="F83" s="28">
        <v>100</v>
      </c>
      <c r="G83" s="28">
        <v>100</v>
      </c>
      <c r="H83" s="28"/>
      <c r="I83" s="28"/>
      <c r="J83" s="28"/>
      <c r="K83" s="69"/>
    </row>
    <row r="84" spans="1:12" ht="21.75" customHeight="1">
      <c r="A84" s="71" t="s">
        <v>101</v>
      </c>
      <c r="B84" s="20" t="s">
        <v>82</v>
      </c>
      <c r="C84" s="28">
        <v>55.87</v>
      </c>
      <c r="D84" s="28">
        <v>55.87</v>
      </c>
      <c r="E84" s="26">
        <v>60</v>
      </c>
      <c r="F84" s="28">
        <v>56</v>
      </c>
      <c r="G84" s="28">
        <v>76</v>
      </c>
      <c r="H84" s="28"/>
      <c r="I84" s="28"/>
      <c r="J84" s="28"/>
      <c r="K84" s="72"/>
    </row>
    <row r="85" spans="1:12" ht="21.75" customHeight="1">
      <c r="A85" s="71" t="s">
        <v>102</v>
      </c>
      <c r="B85" s="20" t="s">
        <v>82</v>
      </c>
      <c r="C85" s="28">
        <v>0</v>
      </c>
      <c r="D85" s="28">
        <v>0</v>
      </c>
      <c r="E85" s="26">
        <v>60</v>
      </c>
      <c r="F85" s="28">
        <v>0</v>
      </c>
      <c r="G85" s="28">
        <v>16</v>
      </c>
      <c r="H85" s="28"/>
      <c r="I85" s="28"/>
      <c r="J85" s="28"/>
      <c r="K85" s="72"/>
    </row>
    <row r="86" spans="1:12" ht="21.75" customHeight="1">
      <c r="A86" s="71" t="s">
        <v>103</v>
      </c>
      <c r="B86" s="20" t="s">
        <v>82</v>
      </c>
      <c r="C86" s="28">
        <v>0</v>
      </c>
      <c r="D86" s="28">
        <v>0</v>
      </c>
      <c r="E86" s="26">
        <v>60</v>
      </c>
      <c r="F86" s="28">
        <v>0</v>
      </c>
      <c r="G86" s="28">
        <v>0</v>
      </c>
      <c r="H86" s="28"/>
      <c r="I86" s="28"/>
      <c r="J86" s="28"/>
      <c r="K86" s="72"/>
    </row>
    <row r="87" spans="1:12" ht="21.75" customHeight="1">
      <c r="A87" s="71" t="s">
        <v>104</v>
      </c>
      <c r="B87" s="20" t="s">
        <v>82</v>
      </c>
      <c r="C87" s="28">
        <v>0</v>
      </c>
      <c r="D87" s="28">
        <v>0</v>
      </c>
      <c r="E87" s="26">
        <v>60</v>
      </c>
      <c r="F87" s="28">
        <v>0</v>
      </c>
      <c r="G87" s="28">
        <v>0</v>
      </c>
      <c r="H87" s="73"/>
      <c r="I87" s="73"/>
      <c r="J87" s="73"/>
      <c r="K87" s="74"/>
    </row>
    <row r="88" spans="1:12" ht="21.75" customHeight="1">
      <c r="A88" s="71" t="s">
        <v>105</v>
      </c>
      <c r="B88" s="20" t="s">
        <v>82</v>
      </c>
      <c r="C88" s="28">
        <v>0</v>
      </c>
      <c r="D88" s="28">
        <v>0</v>
      </c>
      <c r="E88" s="26">
        <v>60</v>
      </c>
      <c r="F88" s="28">
        <v>0</v>
      </c>
      <c r="G88" s="28">
        <v>0</v>
      </c>
      <c r="H88" s="75"/>
      <c r="I88" s="75"/>
      <c r="J88" s="75"/>
      <c r="K88" s="74"/>
      <c r="L88" s="11"/>
    </row>
    <row r="89" spans="1:12" ht="21.75" customHeight="1" thickBot="1">
      <c r="A89" s="76" t="s">
        <v>106</v>
      </c>
      <c r="B89" s="77" t="s">
        <v>82</v>
      </c>
      <c r="C89" s="78">
        <v>99.9</v>
      </c>
      <c r="D89" s="79"/>
      <c r="E89" s="80">
        <v>100</v>
      </c>
      <c r="F89" s="80">
        <v>100</v>
      </c>
      <c r="G89" s="80">
        <v>100</v>
      </c>
      <c r="H89" s="79"/>
      <c r="I89" s="79"/>
      <c r="J89" s="79"/>
      <c r="K89" s="81"/>
    </row>
    <row r="90" spans="1:12" ht="13.5" thickTop="1"/>
  </sheetData>
  <mergeCells count="9">
    <mergeCell ref="H4:J4"/>
    <mergeCell ref="K4:K5"/>
    <mergeCell ref="A2:K2"/>
    <mergeCell ref="A4:A5"/>
    <mergeCell ref="B4:B5"/>
    <mergeCell ref="C4:C5"/>
    <mergeCell ref="D4:D5"/>
    <mergeCell ref="E4:F4"/>
    <mergeCell ref="G4:G5"/>
  </mergeCells>
  <phoneticPr fontId="0" type="noConversion"/>
  <printOptions horizontalCentered="1"/>
  <pageMargins left="0.24" right="0.16" top="0.33" bottom="0.42" header="0.19" footer="0.18"/>
  <pageSetup paperSize="9" orientation="landscape" r:id="rId1"/>
  <headerFooter scaleWithDoc="0"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tháng 2018</vt:lpstr>
      <vt:lpstr>'6 tháng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Smart</cp:lastModifiedBy>
  <cp:lastPrinted>2018-06-19T07:31:03Z</cp:lastPrinted>
  <dcterms:created xsi:type="dcterms:W3CDTF">2018-05-08T08:02:15Z</dcterms:created>
  <dcterms:modified xsi:type="dcterms:W3CDTF">2018-06-19T07:39:50Z</dcterms:modified>
</cp:coreProperties>
</file>